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605" windowHeight="9435" activeTab="1"/>
  </bookViews>
  <sheets>
    <sheet name="財產金額" sheetId="1" r:id="rId1"/>
    <sheet name="財產目錄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<sst xmlns="http://schemas.openxmlformats.org/spreadsheetml/2006/main" count="743" uniqueCount="198">
  <si>
    <t>序號</t>
  </si>
  <si>
    <t>採購年度</t>
  </si>
  <si>
    <t>使用年限</t>
  </si>
  <si>
    <t>採購金額</t>
  </si>
  <si>
    <t>殘值</t>
  </si>
  <si>
    <t>25公尺靶機4 組</t>
  </si>
  <si>
    <t>泥盤拋發機3台</t>
  </si>
  <si>
    <t>定向及不定向飛靶計分器2 組</t>
  </si>
  <si>
    <t>雙不定向飛靶計分器1組</t>
  </si>
  <si>
    <t>十公尺手步槍電子靶機1 式</t>
  </si>
  <si>
    <t>定向飛靶泥盤拋射機1 式</t>
  </si>
  <si>
    <t>雙不定向飛靶泥盤拋發機1 式</t>
  </si>
  <si>
    <t>自由手槍1枝</t>
  </si>
  <si>
    <t>空氣手槍1枝</t>
  </si>
  <si>
    <t>空氣手槍3枝</t>
  </si>
  <si>
    <t>空氣步槍3枝</t>
  </si>
  <si>
    <t>0.22手槍3枝</t>
  </si>
  <si>
    <t>採購項目</t>
  </si>
  <si>
    <t>空氣手槍6枝</t>
  </si>
  <si>
    <t>空氣步槍5枝</t>
  </si>
  <si>
    <t>空氣手槍10枝</t>
  </si>
  <si>
    <t>空氣步槍9枝</t>
  </si>
  <si>
    <t>電腦跑步機1台</t>
  </si>
  <si>
    <t>機能式腳踏車1台</t>
  </si>
  <si>
    <t>肩部推舉訓練機1台</t>
  </si>
  <si>
    <t>高拉蝴蝶訓練機1台</t>
  </si>
  <si>
    <t>低拉划船訓練機1台</t>
  </si>
  <si>
    <t>無線式心跳感應監測器10個</t>
  </si>
  <si>
    <t>電腦訓練模擬器4套</t>
  </si>
  <si>
    <t>空氣手槍18枝</t>
  </si>
  <si>
    <t>空氣步槍18枝</t>
  </si>
  <si>
    <t>空氣槍靶機40組</t>
  </si>
  <si>
    <t>高壓氣瓶6組</t>
  </si>
  <si>
    <t>空氣手槍14枝</t>
  </si>
  <si>
    <t>空氣步槍15枝</t>
  </si>
  <si>
    <t>空氣槍靶機24組</t>
  </si>
  <si>
    <t>高壓氣瓶4組</t>
  </si>
  <si>
    <t>空氣手槍2枝</t>
  </si>
  <si>
    <t>0.22手槍1枝</t>
  </si>
  <si>
    <t>空氣步槍6枝</t>
  </si>
  <si>
    <t>空氣手槍5枝</t>
  </si>
  <si>
    <t>飛靶槍1枝</t>
  </si>
  <si>
    <t>空氣手槍4枝</t>
  </si>
  <si>
    <t>空氣步槍2枝</t>
  </si>
  <si>
    <t>射擊鞋測量器1台</t>
  </si>
  <si>
    <t>監視器1式(主機1台鏡頭3具)</t>
  </si>
  <si>
    <t>除濕機28公升2台</t>
  </si>
  <si>
    <t>靶台1式9張</t>
  </si>
  <si>
    <t>空調系統2.4噸2台</t>
  </si>
  <si>
    <t>空氣步槍1枝</t>
  </si>
  <si>
    <t>空氣壓縮機1台</t>
  </si>
  <si>
    <t>讀靶機1台</t>
  </si>
  <si>
    <t>10m電子靶機1組</t>
  </si>
  <si>
    <t>10m空氣槍靶機18組</t>
  </si>
  <si>
    <t>空氣步槍4枝</t>
  </si>
  <si>
    <t>空氣手槍21枝</t>
  </si>
  <si>
    <t>不定向飛靶機15台</t>
  </si>
  <si>
    <t>射擊衣專用厚度測量器1台</t>
  </si>
  <si>
    <t>空氣槍靶機33組</t>
  </si>
  <si>
    <t>空氣手槍8枝</t>
  </si>
  <si>
    <t>空氣步槍12枝</t>
  </si>
  <si>
    <t>桌上型紅外線感應專用測速器1台</t>
  </si>
  <si>
    <t>空氣步槍10枝</t>
  </si>
  <si>
    <t>空氣槍靶機12組</t>
  </si>
  <si>
    <t>空氣手槍27枝</t>
  </si>
  <si>
    <t>空氣步槍20枝</t>
  </si>
  <si>
    <t>空氣槍靶機53組</t>
  </si>
  <si>
    <t>空氣手槍9枝</t>
  </si>
  <si>
    <t>25公尺手槍3枝</t>
  </si>
  <si>
    <t>空氣槍靶機44組</t>
  </si>
  <si>
    <t>空調設備</t>
  </si>
  <si>
    <t>置物櫃</t>
  </si>
  <si>
    <t>50M自由手槍1枝</t>
  </si>
  <si>
    <t>空氣槍靶機30組</t>
  </si>
  <si>
    <t>空氣步槍8枝</t>
  </si>
  <si>
    <t>合計</t>
  </si>
  <si>
    <t>冷氣機28400BTU 4組</t>
  </si>
  <si>
    <t>高階模擬訓練器SCATT無線版</t>
  </si>
  <si>
    <t>高階模擬訓練器SCATT可實彈射擊版</t>
  </si>
  <si>
    <t>合計</t>
  </si>
  <si>
    <t>財產編號</t>
  </si>
  <si>
    <t>會計科目</t>
  </si>
  <si>
    <t>財產名稱</t>
  </si>
  <si>
    <t>購置日期</t>
  </si>
  <si>
    <t>單位</t>
  </si>
  <si>
    <t>數量</t>
  </si>
  <si>
    <t>原值</t>
  </si>
  <si>
    <t>本年數</t>
  </si>
  <si>
    <t>淨值</t>
  </si>
  <si>
    <t>存放地點</t>
  </si>
  <si>
    <t>說明</t>
  </si>
  <si>
    <t>折舊</t>
  </si>
  <si>
    <t>91.04.25</t>
  </si>
  <si>
    <t>92.10.06</t>
  </si>
  <si>
    <t>92.12.19</t>
  </si>
  <si>
    <t>93.12.28</t>
  </si>
  <si>
    <t>94.10.21</t>
  </si>
  <si>
    <t>94.10.28</t>
  </si>
  <si>
    <t>95.08.01</t>
  </si>
  <si>
    <t>95.08.02</t>
  </si>
  <si>
    <t>95.11.08</t>
  </si>
  <si>
    <t>96.09.10</t>
  </si>
  <si>
    <t>96.12.25</t>
  </si>
  <si>
    <t>97.04.03</t>
  </si>
  <si>
    <t>97.07.01</t>
  </si>
  <si>
    <t>97.8.20</t>
  </si>
  <si>
    <t>99.7.19</t>
  </si>
  <si>
    <t>99.9.30</t>
  </si>
  <si>
    <t>100.12.7</t>
  </si>
  <si>
    <t>100.12.14</t>
  </si>
  <si>
    <t>100.12.21</t>
  </si>
  <si>
    <t>101.6.28</t>
  </si>
  <si>
    <t>101.11.07</t>
  </si>
  <si>
    <t>101.12.21</t>
  </si>
  <si>
    <t>102.11.01</t>
  </si>
  <si>
    <t>102.11.21</t>
  </si>
  <si>
    <t>103.8.13</t>
  </si>
  <si>
    <t>103.9.9</t>
  </si>
  <si>
    <t>103.11.13</t>
  </si>
  <si>
    <t>104.10.07</t>
  </si>
  <si>
    <t>104.11.30</t>
  </si>
  <si>
    <t>105.09.29</t>
  </si>
  <si>
    <t>106.10.31</t>
  </si>
  <si>
    <t>106.11.13</t>
  </si>
  <si>
    <t>組</t>
  </si>
  <si>
    <t>靶場設備</t>
  </si>
  <si>
    <t>射擊裝備</t>
  </si>
  <si>
    <t>訓練設備</t>
  </si>
  <si>
    <t>雜項資產</t>
  </si>
  <si>
    <t>台</t>
  </si>
  <si>
    <t>枝</t>
  </si>
  <si>
    <t>式</t>
  </si>
  <si>
    <t>套</t>
  </si>
  <si>
    <t>個</t>
  </si>
  <si>
    <t>張</t>
  </si>
  <si>
    <t>組</t>
  </si>
  <si>
    <t>射擊裝備</t>
  </si>
  <si>
    <t>枝</t>
  </si>
  <si>
    <t>靶場設備</t>
  </si>
  <si>
    <t>套</t>
  </si>
  <si>
    <t>累計數</t>
  </si>
  <si>
    <t>團體負責人：</t>
  </si>
  <si>
    <t>祕書長：</t>
  </si>
  <si>
    <t>會計：</t>
  </si>
  <si>
    <t>製表：</t>
  </si>
  <si>
    <t>靶場改建已報廢</t>
  </si>
  <si>
    <t>國訓中心</t>
  </si>
  <si>
    <t>成功工商</t>
  </si>
  <si>
    <t>嘉義田寮靶場</t>
  </si>
  <si>
    <t>國立林口高中</t>
  </si>
  <si>
    <t>新竹縣成功國中</t>
  </si>
  <si>
    <t>桃園縣大崗國中</t>
  </si>
  <si>
    <t>桃園縣新明國中</t>
  </si>
  <si>
    <t>宜蘭四方林靶場</t>
  </si>
  <si>
    <t>桃園縣成功工商</t>
  </si>
  <si>
    <t>基層訓練站</t>
  </si>
  <si>
    <t>空氣手槍10枝</t>
  </si>
  <si>
    <t>107.11.29</t>
  </si>
  <si>
    <t>枝</t>
  </si>
  <si>
    <t>空氣手槍8枝</t>
  </si>
  <si>
    <t>空氣步槍10枝</t>
  </si>
  <si>
    <t>空氣步槍8枝</t>
  </si>
  <si>
    <t>25公尺手槍</t>
  </si>
  <si>
    <t>50公尺步槍</t>
  </si>
  <si>
    <t>基層訓練站</t>
  </si>
  <si>
    <t>年度</t>
  </si>
  <si>
    <t>中華民國射擊協會</t>
  </si>
  <si>
    <t>財產目錄(代管資產)</t>
  </si>
  <si>
    <t>中華民國108年12月31日止</t>
  </si>
  <si>
    <t>射擊裝備</t>
  </si>
  <si>
    <t>空氣步槍</t>
  </si>
  <si>
    <t>108.11.28</t>
  </si>
  <si>
    <t>枝</t>
  </si>
  <si>
    <t>公西靶場槍彈庫房</t>
  </si>
  <si>
    <t>108年奧培採購案-資本門</t>
  </si>
  <si>
    <t>飛靶槍</t>
  </si>
  <si>
    <t>25米運動手槍</t>
  </si>
  <si>
    <t>空氣手槍</t>
  </si>
  <si>
    <t>靶場設備</t>
  </si>
  <si>
    <t>高階模擬器</t>
  </si>
  <si>
    <t>台</t>
  </si>
  <si>
    <t>訓練裝備</t>
  </si>
  <si>
    <t>震動按摩槍</t>
  </si>
  <si>
    <t>比賽射擊服裝</t>
  </si>
  <si>
    <t>套</t>
  </si>
  <si>
    <t>.22步槍底肩鉤</t>
  </si>
  <si>
    <t>個</t>
  </si>
  <si>
    <t>快拆瞄準器</t>
  </si>
  <si>
    <t>10公尺空氣手槍</t>
  </si>
  <si>
    <t>108.12.05</t>
  </si>
  <si>
    <t>108.12.05</t>
  </si>
  <si>
    <t>基層訓練站</t>
  </si>
  <si>
    <t>108年採購案-新設訓練站</t>
  </si>
  <si>
    <t>108年採購案-新設訓練站</t>
  </si>
  <si>
    <t>10公尺空氣步槍</t>
  </si>
  <si>
    <t>10M空氣槍靶機</t>
  </si>
  <si>
    <t>組</t>
  </si>
  <si>
    <t>公西靶場庫房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</si>
</sst>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1"/>
      <color indexed="8"/>
      <name val="標楷體"/>
      <family val="4"/>
    </font>
    <font>
      <sz val="12"/>
      <color indexed="10"/>
      <name val="標楷體"/>
      <family val="4"/>
    </font>
    <font>
      <sz val="20"/>
      <color indexed="8"/>
      <name val="標楷體"/>
      <family val="4"/>
    </font>
    <font>
      <sz val="18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/>
      <name val="標楷體"/>
      <family val="4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1"/>
      <color theme="1"/>
      <name val="標楷體"/>
      <family val="4"/>
    </font>
    <font>
      <sz val="12"/>
      <color rgb="FFFF0000"/>
      <name val="標楷體"/>
      <family val="4"/>
    </font>
    <font>
      <sz val="20"/>
      <color theme="1"/>
      <name val="標楷體"/>
      <family val="4"/>
    </font>
    <font>
      <sz val="18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Font="1" applyAlignment="1">
      <alignment vertical="center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 vertical="center" wrapText="1"/>
    </xf>
    <xf numFmtId="176" fontId="52" fillId="0" borderId="10" xfId="0" applyNumberFormat="1" applyFont="1" applyBorder="1" applyAlignment="1">
      <alignment horizontal="righ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76" fontId="52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center" wrapText="1"/>
    </xf>
    <xf numFmtId="176" fontId="54" fillId="0" borderId="10" xfId="0" applyNumberFormat="1" applyFont="1" applyBorder="1" applyAlignment="1">
      <alignment horizontal="right" vertical="center" wrapText="1"/>
    </xf>
    <xf numFmtId="176" fontId="54" fillId="0" borderId="10" xfId="0" applyNumberFormat="1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/>
    </xf>
    <xf numFmtId="176" fontId="52" fillId="0" borderId="10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vertical="center"/>
    </xf>
    <xf numFmtId="3" fontId="52" fillId="0" borderId="10" xfId="0" applyNumberFormat="1" applyFont="1" applyBorder="1" applyAlignment="1">
      <alignment horizontal="center" vertical="center"/>
    </xf>
    <xf numFmtId="176" fontId="52" fillId="0" borderId="0" xfId="0" applyNumberFormat="1" applyFont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3" fillId="0" borderId="0" xfId="0" applyFont="1" applyAlignment="1">
      <alignment vertical="center" wrapText="1"/>
    </xf>
    <xf numFmtId="176" fontId="52" fillId="0" borderId="11" xfId="0" applyNumberFormat="1" applyFont="1" applyBorder="1" applyAlignment="1">
      <alignment vertical="center"/>
    </xf>
    <xf numFmtId="0" fontId="53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176" fontId="54" fillId="0" borderId="10" xfId="0" applyNumberFormat="1" applyFont="1" applyBorder="1" applyAlignment="1">
      <alignment horizontal="right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176" fontId="54" fillId="0" borderId="10" xfId="0" applyNumberFormat="1" applyFont="1" applyBorder="1" applyAlignment="1">
      <alignment horizontal="center" vertical="center"/>
    </xf>
    <xf numFmtId="176" fontId="53" fillId="0" borderId="0" xfId="0" applyNumberFormat="1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762000</xdr:colOff>
      <xdr:row>125</xdr:row>
      <xdr:rowOff>152400</xdr:rowOff>
    </xdr:from>
    <xdr:to>
      <xdr:col>5</xdr:col>
      <xdr:colOff>342900</xdr:colOff>
      <xdr:row>128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37614225"/>
          <a:ext cx="1038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125</xdr:row>
      <xdr:rowOff>161925</xdr:rowOff>
    </xdr:from>
    <xdr:to>
      <xdr:col>2</xdr:col>
      <xdr:colOff>866775</xdr:colOff>
      <xdr:row>128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37623750"/>
          <a:ext cx="1047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1162050</xdr:colOff>
      <xdr:row>125</xdr:row>
      <xdr:rowOff>161925</xdr:rowOff>
    </xdr:from>
    <xdr:to>
      <xdr:col>8</xdr:col>
      <xdr:colOff>9525</xdr:colOff>
      <xdr:row>128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29350" y="37623750"/>
          <a:ext cx="1076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1162050</xdr:colOff>
      <xdr:row>125</xdr:row>
      <xdr:rowOff>152400</xdr:rowOff>
    </xdr:from>
    <xdr:to>
      <xdr:col>10</xdr:col>
      <xdr:colOff>1152525</xdr:colOff>
      <xdr:row>128</xdr:row>
      <xdr:rowOff>114300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48825" y="37614225"/>
          <a:ext cx="1181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zoomScalePageLayoutView="0" workbookViewId="0" topLeftCell="A91">
      <selection activeCell="F43" sqref="F43"/>
    </sheetView>
  </sheetViews>
  <sheetFormatPr defaultColWidth="9.00390625" defaultRowHeight="15.75"/>
  <cols>
    <col min="1" max="1" width="9.00390625" style="20" customWidth="1"/>
    <col min="2" max="2" width="14.50390625" style="20" bestFit="1" customWidth="1"/>
    <col min="3" max="3" width="24.875" style="20" customWidth="1"/>
    <col min="4" max="4" width="19.625" style="23" customWidth="1"/>
    <col min="5" max="5" width="16.625" style="11" customWidth="1"/>
    <col min="6" max="6" width="18.125" style="23" customWidth="1"/>
    <col min="7" max="16384" width="9.00390625" style="20" customWidth="1"/>
  </cols>
  <sheetData>
    <row r="1" spans="1:6" s="11" customFormat="1" ht="21">
      <c r="A1" s="9" t="s">
        <v>0</v>
      </c>
      <c r="B1" s="9" t="s">
        <v>1</v>
      </c>
      <c r="C1" s="9" t="s">
        <v>17</v>
      </c>
      <c r="D1" s="10" t="s">
        <v>3</v>
      </c>
      <c r="E1" s="9" t="s">
        <v>2</v>
      </c>
      <c r="F1" s="10" t="s">
        <v>4</v>
      </c>
    </row>
    <row r="2" spans="1:6" ht="21">
      <c r="A2" s="2">
        <v>1</v>
      </c>
      <c r="B2" s="2">
        <v>91</v>
      </c>
      <c r="C2" s="3" t="s">
        <v>5</v>
      </c>
      <c r="D2" s="5">
        <v>850000</v>
      </c>
      <c r="E2" s="9">
        <v>10</v>
      </c>
      <c r="F2" s="19">
        <f aca="true" t="shared" si="0" ref="F2:F65">IF((106-B2)&gt;=10,0,D2/E2*(B2+10-106))</f>
        <v>0</v>
      </c>
    </row>
    <row r="3" spans="1:6" ht="21">
      <c r="A3" s="2">
        <v>2</v>
      </c>
      <c r="B3" s="2">
        <v>91</v>
      </c>
      <c r="C3" s="3" t="s">
        <v>6</v>
      </c>
      <c r="D3" s="5">
        <v>480000</v>
      </c>
      <c r="E3" s="9">
        <v>10</v>
      </c>
      <c r="F3" s="19">
        <f t="shared" si="0"/>
        <v>0</v>
      </c>
    </row>
    <row r="4" spans="1:6" ht="42">
      <c r="A4" s="2">
        <v>3</v>
      </c>
      <c r="B4" s="2">
        <v>92</v>
      </c>
      <c r="C4" s="3" t="s">
        <v>7</v>
      </c>
      <c r="D4" s="5">
        <v>1200000</v>
      </c>
      <c r="E4" s="9">
        <v>10</v>
      </c>
      <c r="F4" s="19">
        <f t="shared" si="0"/>
        <v>0</v>
      </c>
    </row>
    <row r="5" spans="1:6" ht="42">
      <c r="A5" s="2">
        <v>4</v>
      </c>
      <c r="B5" s="2">
        <v>92</v>
      </c>
      <c r="C5" s="3" t="s">
        <v>8</v>
      </c>
      <c r="D5" s="5">
        <v>720000</v>
      </c>
      <c r="E5" s="9">
        <v>10</v>
      </c>
      <c r="F5" s="19">
        <f t="shared" si="0"/>
        <v>0</v>
      </c>
    </row>
    <row r="6" spans="1:6" ht="42">
      <c r="A6" s="2">
        <v>5</v>
      </c>
      <c r="B6" s="2">
        <v>92</v>
      </c>
      <c r="C6" s="3" t="s">
        <v>9</v>
      </c>
      <c r="D6" s="5">
        <v>2675000</v>
      </c>
      <c r="E6" s="9">
        <v>10</v>
      </c>
      <c r="F6" s="19">
        <f t="shared" si="0"/>
        <v>0</v>
      </c>
    </row>
    <row r="7" spans="1:6" ht="42">
      <c r="A7" s="2">
        <v>6</v>
      </c>
      <c r="B7" s="2">
        <v>92</v>
      </c>
      <c r="C7" s="3" t="s">
        <v>10</v>
      </c>
      <c r="D7" s="5">
        <v>603000</v>
      </c>
      <c r="E7" s="9">
        <v>10</v>
      </c>
      <c r="F7" s="19">
        <f t="shared" si="0"/>
        <v>0</v>
      </c>
    </row>
    <row r="8" spans="1:6" ht="42">
      <c r="A8" s="2">
        <v>7</v>
      </c>
      <c r="B8" s="2">
        <v>92</v>
      </c>
      <c r="C8" s="3" t="s">
        <v>11</v>
      </c>
      <c r="D8" s="5">
        <v>945000</v>
      </c>
      <c r="E8" s="9">
        <v>10</v>
      </c>
      <c r="F8" s="19">
        <f t="shared" si="0"/>
        <v>0</v>
      </c>
    </row>
    <row r="9" spans="1:6" ht="21">
      <c r="A9" s="2">
        <v>8</v>
      </c>
      <c r="B9" s="2">
        <v>92</v>
      </c>
      <c r="C9" s="3" t="s">
        <v>12</v>
      </c>
      <c r="D9" s="5">
        <v>70000</v>
      </c>
      <c r="E9" s="9">
        <v>10</v>
      </c>
      <c r="F9" s="19">
        <f t="shared" si="0"/>
        <v>0</v>
      </c>
    </row>
    <row r="10" spans="1:6" ht="21">
      <c r="A10" s="2">
        <v>9</v>
      </c>
      <c r="B10" s="2">
        <v>92</v>
      </c>
      <c r="C10" s="3" t="s">
        <v>13</v>
      </c>
      <c r="D10" s="5">
        <v>57000</v>
      </c>
      <c r="E10" s="9">
        <v>10</v>
      </c>
      <c r="F10" s="19">
        <f t="shared" si="0"/>
        <v>0</v>
      </c>
    </row>
    <row r="11" spans="1:6" ht="21">
      <c r="A11" s="2">
        <v>10</v>
      </c>
      <c r="B11" s="2">
        <v>93</v>
      </c>
      <c r="C11" s="3" t="s">
        <v>14</v>
      </c>
      <c r="D11" s="5">
        <v>174000</v>
      </c>
      <c r="E11" s="9">
        <v>10</v>
      </c>
      <c r="F11" s="19">
        <f t="shared" si="0"/>
        <v>0</v>
      </c>
    </row>
    <row r="12" spans="1:6" ht="21">
      <c r="A12" s="2">
        <v>11</v>
      </c>
      <c r="B12" s="2">
        <v>93</v>
      </c>
      <c r="C12" s="3" t="s">
        <v>15</v>
      </c>
      <c r="D12" s="5">
        <v>208000</v>
      </c>
      <c r="E12" s="9">
        <v>10</v>
      </c>
      <c r="F12" s="19">
        <f t="shared" si="0"/>
        <v>0</v>
      </c>
    </row>
    <row r="13" spans="1:6" ht="21">
      <c r="A13" s="2">
        <v>12</v>
      </c>
      <c r="B13" s="2">
        <v>94</v>
      </c>
      <c r="C13" s="3" t="s">
        <v>16</v>
      </c>
      <c r="D13" s="5">
        <v>197850</v>
      </c>
      <c r="E13" s="9">
        <v>10</v>
      </c>
      <c r="F13" s="19">
        <f t="shared" si="0"/>
        <v>0</v>
      </c>
    </row>
    <row r="14" spans="1:6" ht="21">
      <c r="A14" s="2">
        <v>13</v>
      </c>
      <c r="B14" s="2">
        <v>94</v>
      </c>
      <c r="C14" s="3" t="s">
        <v>18</v>
      </c>
      <c r="D14" s="5">
        <v>357600</v>
      </c>
      <c r="E14" s="9">
        <v>10</v>
      </c>
      <c r="F14" s="19">
        <f t="shared" si="0"/>
        <v>0</v>
      </c>
    </row>
    <row r="15" spans="1:6" ht="21">
      <c r="A15" s="2">
        <v>14</v>
      </c>
      <c r="B15" s="2">
        <v>94</v>
      </c>
      <c r="C15" s="3" t="s">
        <v>19</v>
      </c>
      <c r="D15" s="5">
        <v>363000</v>
      </c>
      <c r="E15" s="9">
        <v>10</v>
      </c>
      <c r="F15" s="19">
        <f t="shared" si="0"/>
        <v>0</v>
      </c>
    </row>
    <row r="16" spans="1:6" ht="21">
      <c r="A16" s="2">
        <v>15</v>
      </c>
      <c r="B16" s="2">
        <v>94</v>
      </c>
      <c r="C16" s="3" t="s">
        <v>20</v>
      </c>
      <c r="D16" s="5">
        <v>600000</v>
      </c>
      <c r="E16" s="9">
        <v>10</v>
      </c>
      <c r="F16" s="19">
        <f t="shared" si="0"/>
        <v>0</v>
      </c>
    </row>
    <row r="17" spans="1:6" ht="21">
      <c r="A17" s="2">
        <v>16</v>
      </c>
      <c r="B17" s="2">
        <v>94</v>
      </c>
      <c r="C17" s="3" t="s">
        <v>21</v>
      </c>
      <c r="D17" s="5">
        <v>621000</v>
      </c>
      <c r="E17" s="9">
        <v>10</v>
      </c>
      <c r="F17" s="19">
        <f t="shared" si="0"/>
        <v>0</v>
      </c>
    </row>
    <row r="18" spans="1:6" ht="21">
      <c r="A18" s="2">
        <v>17</v>
      </c>
      <c r="B18" s="2">
        <v>95</v>
      </c>
      <c r="C18" s="3" t="s">
        <v>22</v>
      </c>
      <c r="D18" s="5">
        <v>96249</v>
      </c>
      <c r="E18" s="9">
        <v>10</v>
      </c>
      <c r="F18" s="19">
        <f t="shared" si="0"/>
        <v>0</v>
      </c>
    </row>
    <row r="19" spans="1:6" ht="21">
      <c r="A19" s="2">
        <v>18</v>
      </c>
      <c r="B19" s="2">
        <v>95</v>
      </c>
      <c r="C19" s="3" t="s">
        <v>23</v>
      </c>
      <c r="D19" s="5">
        <v>105416</v>
      </c>
      <c r="E19" s="9">
        <v>10</v>
      </c>
      <c r="F19" s="19">
        <f t="shared" si="0"/>
        <v>0</v>
      </c>
    </row>
    <row r="20" spans="1:6" ht="21">
      <c r="A20" s="2">
        <v>19</v>
      </c>
      <c r="B20" s="2">
        <v>95</v>
      </c>
      <c r="C20" s="3" t="s">
        <v>24</v>
      </c>
      <c r="D20" s="5">
        <v>91666</v>
      </c>
      <c r="E20" s="9">
        <v>10</v>
      </c>
      <c r="F20" s="19">
        <f t="shared" si="0"/>
        <v>0</v>
      </c>
    </row>
    <row r="21" spans="1:6" ht="21">
      <c r="A21" s="2">
        <v>20</v>
      </c>
      <c r="B21" s="2">
        <v>95</v>
      </c>
      <c r="C21" s="3" t="s">
        <v>25</v>
      </c>
      <c r="D21" s="5">
        <v>91666</v>
      </c>
      <c r="E21" s="9">
        <v>10</v>
      </c>
      <c r="F21" s="19">
        <f t="shared" si="0"/>
        <v>0</v>
      </c>
    </row>
    <row r="22" spans="1:6" ht="21">
      <c r="A22" s="2">
        <v>21</v>
      </c>
      <c r="B22" s="2">
        <v>95</v>
      </c>
      <c r="C22" s="3" t="s">
        <v>26</v>
      </c>
      <c r="D22" s="5">
        <v>73333</v>
      </c>
      <c r="E22" s="9">
        <v>10</v>
      </c>
      <c r="F22" s="19">
        <f t="shared" si="0"/>
        <v>0</v>
      </c>
    </row>
    <row r="23" spans="1:6" ht="42">
      <c r="A23" s="2">
        <v>22</v>
      </c>
      <c r="B23" s="2">
        <v>95</v>
      </c>
      <c r="C23" s="3" t="s">
        <v>27</v>
      </c>
      <c r="D23" s="5">
        <v>91670</v>
      </c>
      <c r="E23" s="9">
        <v>10</v>
      </c>
      <c r="F23" s="19">
        <f t="shared" si="0"/>
        <v>0</v>
      </c>
    </row>
    <row r="24" spans="1:6" ht="21">
      <c r="A24" s="2">
        <v>23</v>
      </c>
      <c r="B24" s="2">
        <v>95</v>
      </c>
      <c r="C24" s="3" t="s">
        <v>28</v>
      </c>
      <c r="D24" s="5">
        <v>520000</v>
      </c>
      <c r="E24" s="9">
        <v>10</v>
      </c>
      <c r="F24" s="19">
        <f t="shared" si="0"/>
        <v>0</v>
      </c>
    </row>
    <row r="25" spans="1:6" ht="21">
      <c r="A25" s="2">
        <v>24</v>
      </c>
      <c r="B25" s="2">
        <v>95</v>
      </c>
      <c r="C25" s="3" t="s">
        <v>29</v>
      </c>
      <c r="D25" s="5">
        <v>1008000</v>
      </c>
      <c r="E25" s="9">
        <v>10</v>
      </c>
      <c r="F25" s="19">
        <f t="shared" si="0"/>
        <v>0</v>
      </c>
    </row>
    <row r="26" spans="1:6" ht="21">
      <c r="A26" s="2">
        <v>25</v>
      </c>
      <c r="B26" s="2">
        <v>95</v>
      </c>
      <c r="C26" s="3" t="s">
        <v>30</v>
      </c>
      <c r="D26" s="5">
        <v>1198800</v>
      </c>
      <c r="E26" s="9">
        <v>10</v>
      </c>
      <c r="F26" s="19">
        <f t="shared" si="0"/>
        <v>0</v>
      </c>
    </row>
    <row r="27" spans="1:6" ht="21">
      <c r="A27" s="2">
        <v>26</v>
      </c>
      <c r="B27" s="2">
        <v>95</v>
      </c>
      <c r="C27" s="3" t="s">
        <v>31</v>
      </c>
      <c r="D27" s="5">
        <v>833200</v>
      </c>
      <c r="E27" s="9">
        <v>10</v>
      </c>
      <c r="F27" s="19">
        <f t="shared" si="0"/>
        <v>0</v>
      </c>
    </row>
    <row r="28" spans="1:6" ht="21">
      <c r="A28" s="2">
        <v>27</v>
      </c>
      <c r="B28" s="2">
        <v>95</v>
      </c>
      <c r="C28" s="3" t="s">
        <v>32</v>
      </c>
      <c r="D28" s="5">
        <v>60000</v>
      </c>
      <c r="E28" s="9">
        <v>10</v>
      </c>
      <c r="F28" s="19">
        <f t="shared" si="0"/>
        <v>0</v>
      </c>
    </row>
    <row r="29" spans="1:6" ht="21">
      <c r="A29" s="2">
        <v>28</v>
      </c>
      <c r="B29" s="2">
        <v>96</v>
      </c>
      <c r="C29" s="3" t="s">
        <v>20</v>
      </c>
      <c r="D29" s="5">
        <v>599000</v>
      </c>
      <c r="E29" s="9">
        <v>10</v>
      </c>
      <c r="F29" s="19">
        <f t="shared" si="0"/>
        <v>0</v>
      </c>
    </row>
    <row r="30" spans="1:6" ht="21">
      <c r="A30" s="2">
        <v>29</v>
      </c>
      <c r="B30" s="2">
        <v>96</v>
      </c>
      <c r="C30" s="3" t="s">
        <v>21</v>
      </c>
      <c r="D30" s="5">
        <v>621000</v>
      </c>
      <c r="E30" s="9">
        <v>10</v>
      </c>
      <c r="F30" s="19">
        <f t="shared" si="0"/>
        <v>0</v>
      </c>
    </row>
    <row r="31" spans="1:6" ht="21">
      <c r="A31" s="2">
        <v>30</v>
      </c>
      <c r="B31" s="2">
        <v>96</v>
      </c>
      <c r="C31" s="3" t="s">
        <v>33</v>
      </c>
      <c r="D31" s="5">
        <v>866600</v>
      </c>
      <c r="E31" s="9">
        <v>10</v>
      </c>
      <c r="F31" s="19">
        <f t="shared" si="0"/>
        <v>0</v>
      </c>
    </row>
    <row r="32" spans="1:6" ht="21">
      <c r="A32" s="2">
        <v>31</v>
      </c>
      <c r="B32" s="2">
        <v>96</v>
      </c>
      <c r="C32" s="3" t="s">
        <v>34</v>
      </c>
      <c r="D32" s="5">
        <v>1065000</v>
      </c>
      <c r="E32" s="9">
        <v>10</v>
      </c>
      <c r="F32" s="19">
        <f t="shared" si="0"/>
        <v>0</v>
      </c>
    </row>
    <row r="33" spans="1:6" ht="21">
      <c r="A33" s="2">
        <v>32</v>
      </c>
      <c r="B33" s="2">
        <v>96</v>
      </c>
      <c r="C33" s="3" t="s">
        <v>35</v>
      </c>
      <c r="D33" s="5">
        <v>573600</v>
      </c>
      <c r="E33" s="9">
        <v>10</v>
      </c>
      <c r="F33" s="19">
        <f t="shared" si="0"/>
        <v>0</v>
      </c>
    </row>
    <row r="34" spans="1:6" ht="21">
      <c r="A34" s="2">
        <v>33</v>
      </c>
      <c r="B34" s="2">
        <v>96</v>
      </c>
      <c r="C34" s="3" t="s">
        <v>36</v>
      </c>
      <c r="D34" s="5">
        <v>44800</v>
      </c>
      <c r="E34" s="9">
        <v>10</v>
      </c>
      <c r="F34" s="19">
        <f t="shared" si="0"/>
        <v>0</v>
      </c>
    </row>
    <row r="35" spans="1:6" ht="21">
      <c r="A35" s="2">
        <v>34</v>
      </c>
      <c r="B35" s="2">
        <v>97</v>
      </c>
      <c r="C35" s="3" t="s">
        <v>37</v>
      </c>
      <c r="D35" s="5">
        <v>140000</v>
      </c>
      <c r="E35" s="9">
        <v>10</v>
      </c>
      <c r="F35" s="19">
        <f t="shared" si="0"/>
        <v>14000</v>
      </c>
    </row>
    <row r="36" spans="1:6" ht="21">
      <c r="A36" s="2">
        <v>35</v>
      </c>
      <c r="B36" s="2">
        <v>97</v>
      </c>
      <c r="C36" s="3" t="s">
        <v>38</v>
      </c>
      <c r="D36" s="5">
        <v>86000</v>
      </c>
      <c r="E36" s="9">
        <v>10</v>
      </c>
      <c r="F36" s="19">
        <f t="shared" si="0"/>
        <v>8600</v>
      </c>
    </row>
    <row r="37" spans="1:6" ht="21">
      <c r="A37" s="2">
        <v>36</v>
      </c>
      <c r="B37" s="2">
        <v>97</v>
      </c>
      <c r="C37" s="3" t="s">
        <v>18</v>
      </c>
      <c r="D37" s="5">
        <v>381200</v>
      </c>
      <c r="E37" s="9">
        <v>10</v>
      </c>
      <c r="F37" s="19">
        <f t="shared" si="0"/>
        <v>38120</v>
      </c>
    </row>
    <row r="38" spans="1:6" ht="21">
      <c r="A38" s="2">
        <v>37</v>
      </c>
      <c r="B38" s="2">
        <v>97</v>
      </c>
      <c r="C38" s="3" t="s">
        <v>39</v>
      </c>
      <c r="D38" s="5">
        <v>448800</v>
      </c>
      <c r="E38" s="9">
        <v>10</v>
      </c>
      <c r="F38" s="19">
        <f t="shared" si="0"/>
        <v>44880</v>
      </c>
    </row>
    <row r="39" spans="1:6" ht="21">
      <c r="A39" s="2">
        <v>38</v>
      </c>
      <c r="B39" s="2">
        <v>99</v>
      </c>
      <c r="C39" s="3" t="s">
        <v>40</v>
      </c>
      <c r="D39" s="5">
        <v>350000</v>
      </c>
      <c r="E39" s="9">
        <v>10</v>
      </c>
      <c r="F39" s="19">
        <f t="shared" si="0"/>
        <v>105000</v>
      </c>
    </row>
    <row r="40" spans="1:6" ht="21">
      <c r="A40" s="2">
        <v>39</v>
      </c>
      <c r="B40" s="2">
        <v>99</v>
      </c>
      <c r="C40" s="3" t="s">
        <v>16</v>
      </c>
      <c r="D40" s="5">
        <v>261900</v>
      </c>
      <c r="E40" s="9">
        <v>10</v>
      </c>
      <c r="F40" s="19">
        <f t="shared" si="0"/>
        <v>78570</v>
      </c>
    </row>
    <row r="41" spans="1:6" ht="21">
      <c r="A41" s="2">
        <v>40</v>
      </c>
      <c r="B41" s="2">
        <v>99</v>
      </c>
      <c r="C41" s="3" t="s">
        <v>41</v>
      </c>
      <c r="D41" s="5">
        <v>391260</v>
      </c>
      <c r="E41" s="9">
        <v>10</v>
      </c>
      <c r="F41" s="19">
        <f t="shared" si="0"/>
        <v>117378</v>
      </c>
    </row>
    <row r="42" spans="1:6" ht="21">
      <c r="A42" s="2">
        <v>41</v>
      </c>
      <c r="B42" s="2">
        <v>99</v>
      </c>
      <c r="C42" s="3" t="s">
        <v>42</v>
      </c>
      <c r="D42" s="5">
        <v>270000</v>
      </c>
      <c r="E42" s="9">
        <v>10</v>
      </c>
      <c r="F42" s="19">
        <f t="shared" si="0"/>
        <v>81000</v>
      </c>
    </row>
    <row r="43" spans="1:6" ht="21">
      <c r="A43" s="2">
        <v>42</v>
      </c>
      <c r="B43" s="2">
        <v>99</v>
      </c>
      <c r="C43" s="3" t="s">
        <v>43</v>
      </c>
      <c r="D43" s="5">
        <v>240000</v>
      </c>
      <c r="E43" s="9">
        <v>10</v>
      </c>
      <c r="F43" s="19">
        <f t="shared" si="0"/>
        <v>72000</v>
      </c>
    </row>
    <row r="44" spans="1:6" ht="21">
      <c r="A44" s="2">
        <v>43</v>
      </c>
      <c r="B44" s="2">
        <v>100</v>
      </c>
      <c r="C44" s="3" t="s">
        <v>40</v>
      </c>
      <c r="D44" s="5">
        <v>425000</v>
      </c>
      <c r="E44" s="9">
        <v>10</v>
      </c>
      <c r="F44" s="19">
        <f t="shared" si="0"/>
        <v>170000</v>
      </c>
    </row>
    <row r="45" spans="1:6" ht="21">
      <c r="A45" s="2">
        <v>44</v>
      </c>
      <c r="B45" s="2">
        <v>100</v>
      </c>
      <c r="C45" s="3" t="s">
        <v>19</v>
      </c>
      <c r="D45" s="5">
        <v>467500</v>
      </c>
      <c r="E45" s="9">
        <v>10</v>
      </c>
      <c r="F45" s="19">
        <f t="shared" si="0"/>
        <v>187000</v>
      </c>
    </row>
    <row r="46" spans="1:6" ht="21">
      <c r="A46" s="2">
        <v>45</v>
      </c>
      <c r="B46" s="2">
        <v>100</v>
      </c>
      <c r="C46" s="3" t="s">
        <v>44</v>
      </c>
      <c r="D46" s="5">
        <v>45000</v>
      </c>
      <c r="E46" s="9">
        <v>10</v>
      </c>
      <c r="F46" s="19">
        <f t="shared" si="0"/>
        <v>18000</v>
      </c>
    </row>
    <row r="47" spans="1:6" ht="42">
      <c r="A47" s="2">
        <v>46</v>
      </c>
      <c r="B47" s="2">
        <v>100</v>
      </c>
      <c r="C47" s="3" t="s">
        <v>45</v>
      </c>
      <c r="D47" s="5">
        <v>22800</v>
      </c>
      <c r="E47" s="9">
        <v>10</v>
      </c>
      <c r="F47" s="19">
        <f t="shared" si="0"/>
        <v>9120</v>
      </c>
    </row>
    <row r="48" spans="1:6" ht="21">
      <c r="A48" s="2">
        <v>47</v>
      </c>
      <c r="B48" s="2">
        <v>100</v>
      </c>
      <c r="C48" s="3" t="s">
        <v>46</v>
      </c>
      <c r="D48" s="5">
        <v>24000</v>
      </c>
      <c r="E48" s="9">
        <v>10</v>
      </c>
      <c r="F48" s="19">
        <f t="shared" si="0"/>
        <v>9600</v>
      </c>
    </row>
    <row r="49" spans="1:6" ht="21">
      <c r="A49" s="2">
        <v>48</v>
      </c>
      <c r="B49" s="2">
        <v>100</v>
      </c>
      <c r="C49" s="3" t="s">
        <v>47</v>
      </c>
      <c r="D49" s="5">
        <v>24000</v>
      </c>
      <c r="E49" s="9">
        <v>10</v>
      </c>
      <c r="F49" s="19">
        <f t="shared" si="0"/>
        <v>9600</v>
      </c>
    </row>
    <row r="50" spans="1:6" ht="21">
      <c r="A50" s="2">
        <v>49</v>
      </c>
      <c r="B50" s="2">
        <v>100</v>
      </c>
      <c r="C50" s="3" t="s">
        <v>48</v>
      </c>
      <c r="D50" s="5">
        <v>94000</v>
      </c>
      <c r="E50" s="9">
        <v>10</v>
      </c>
      <c r="F50" s="19">
        <f t="shared" si="0"/>
        <v>37600</v>
      </c>
    </row>
    <row r="51" spans="1:6" ht="21">
      <c r="A51" s="2">
        <v>50</v>
      </c>
      <c r="B51" s="2">
        <v>100</v>
      </c>
      <c r="C51" s="3" t="s">
        <v>40</v>
      </c>
      <c r="D51" s="5">
        <v>422500</v>
      </c>
      <c r="E51" s="9">
        <v>10</v>
      </c>
      <c r="F51" s="19">
        <f t="shared" si="0"/>
        <v>169000</v>
      </c>
    </row>
    <row r="52" spans="1:6" ht="21">
      <c r="A52" s="2">
        <v>51</v>
      </c>
      <c r="B52" s="2">
        <v>100</v>
      </c>
      <c r="C52" s="3" t="s">
        <v>49</v>
      </c>
      <c r="D52" s="5">
        <v>124000</v>
      </c>
      <c r="E52" s="9">
        <v>10</v>
      </c>
      <c r="F52" s="19">
        <f t="shared" si="0"/>
        <v>49600</v>
      </c>
    </row>
    <row r="53" spans="1:6" ht="21">
      <c r="A53" s="2">
        <v>52</v>
      </c>
      <c r="B53" s="2">
        <v>100</v>
      </c>
      <c r="C53" s="3" t="s">
        <v>50</v>
      </c>
      <c r="D53" s="5">
        <v>160500</v>
      </c>
      <c r="E53" s="9">
        <v>10</v>
      </c>
      <c r="F53" s="19">
        <f t="shared" si="0"/>
        <v>64200</v>
      </c>
    </row>
    <row r="54" spans="1:6" ht="21">
      <c r="A54" s="2">
        <v>53</v>
      </c>
      <c r="B54" s="2">
        <v>100</v>
      </c>
      <c r="C54" s="3" t="s">
        <v>51</v>
      </c>
      <c r="D54" s="5">
        <v>141000</v>
      </c>
      <c r="E54" s="9">
        <v>10</v>
      </c>
      <c r="F54" s="19">
        <f t="shared" si="0"/>
        <v>56400</v>
      </c>
    </row>
    <row r="55" spans="1:6" ht="21">
      <c r="A55" s="2">
        <v>54</v>
      </c>
      <c r="B55" s="2">
        <v>101</v>
      </c>
      <c r="C55" s="3" t="s">
        <v>40</v>
      </c>
      <c r="D55" s="5">
        <v>420000</v>
      </c>
      <c r="E55" s="9">
        <v>10</v>
      </c>
      <c r="F55" s="19">
        <f t="shared" si="0"/>
        <v>210000</v>
      </c>
    </row>
    <row r="56" spans="1:6" ht="21">
      <c r="A56" s="2">
        <v>55</v>
      </c>
      <c r="B56" s="2">
        <v>101</v>
      </c>
      <c r="C56" s="3" t="s">
        <v>52</v>
      </c>
      <c r="D56" s="5">
        <v>526000</v>
      </c>
      <c r="E56" s="9">
        <v>10</v>
      </c>
      <c r="F56" s="19">
        <f t="shared" si="0"/>
        <v>263000</v>
      </c>
    </row>
    <row r="57" spans="1:6" ht="21">
      <c r="A57" s="2">
        <v>56</v>
      </c>
      <c r="B57" s="2">
        <v>101</v>
      </c>
      <c r="C57" s="3" t="s">
        <v>51</v>
      </c>
      <c r="D57" s="5">
        <v>144000</v>
      </c>
      <c r="E57" s="9">
        <v>10</v>
      </c>
      <c r="F57" s="19">
        <f t="shared" si="0"/>
        <v>72000</v>
      </c>
    </row>
    <row r="58" spans="1:6" ht="21">
      <c r="A58" s="2">
        <v>57</v>
      </c>
      <c r="B58" s="2">
        <v>101</v>
      </c>
      <c r="C58" s="3" t="s">
        <v>53</v>
      </c>
      <c r="D58" s="5">
        <v>468000</v>
      </c>
      <c r="E58" s="9">
        <v>10</v>
      </c>
      <c r="F58" s="19">
        <f t="shared" si="0"/>
        <v>234000</v>
      </c>
    </row>
    <row r="59" spans="1:6" ht="21">
      <c r="A59" s="2">
        <v>58</v>
      </c>
      <c r="B59" s="2">
        <v>101</v>
      </c>
      <c r="C59" s="3" t="s">
        <v>54</v>
      </c>
      <c r="D59" s="5">
        <v>372700</v>
      </c>
      <c r="E59" s="9">
        <v>10</v>
      </c>
      <c r="F59" s="19">
        <f t="shared" si="0"/>
        <v>186350</v>
      </c>
    </row>
    <row r="60" spans="1:6" ht="21">
      <c r="A60" s="2">
        <v>59</v>
      </c>
      <c r="B60" s="2">
        <v>101</v>
      </c>
      <c r="C60" s="3" t="s">
        <v>55</v>
      </c>
      <c r="D60" s="5">
        <v>1707300</v>
      </c>
      <c r="E60" s="9">
        <v>10</v>
      </c>
      <c r="F60" s="19">
        <f t="shared" si="0"/>
        <v>853650</v>
      </c>
    </row>
    <row r="61" spans="1:6" ht="21">
      <c r="A61" s="2">
        <v>60</v>
      </c>
      <c r="B61" s="2">
        <v>101</v>
      </c>
      <c r="C61" s="3" t="s">
        <v>56</v>
      </c>
      <c r="D61" s="5">
        <v>4700000</v>
      </c>
      <c r="E61" s="9">
        <v>10</v>
      </c>
      <c r="F61" s="19">
        <f t="shared" si="0"/>
        <v>2350000</v>
      </c>
    </row>
    <row r="62" spans="1:6" ht="21">
      <c r="A62" s="2">
        <v>61</v>
      </c>
      <c r="B62" s="2">
        <v>102</v>
      </c>
      <c r="C62" s="3" t="s">
        <v>37</v>
      </c>
      <c r="D62" s="5">
        <v>167000</v>
      </c>
      <c r="E62" s="9">
        <v>10</v>
      </c>
      <c r="F62" s="19">
        <f t="shared" si="0"/>
        <v>100200</v>
      </c>
    </row>
    <row r="63" spans="1:6" ht="21">
      <c r="A63" s="2">
        <v>62</v>
      </c>
      <c r="B63" s="2">
        <v>102</v>
      </c>
      <c r="C63" s="3" t="s">
        <v>43</v>
      </c>
      <c r="D63" s="5">
        <v>270000</v>
      </c>
      <c r="E63" s="9">
        <v>10</v>
      </c>
      <c r="F63" s="19">
        <f t="shared" si="0"/>
        <v>162000</v>
      </c>
    </row>
    <row r="64" spans="1:6" ht="42">
      <c r="A64" s="2">
        <v>63</v>
      </c>
      <c r="B64" s="2">
        <v>102</v>
      </c>
      <c r="C64" s="3" t="s">
        <v>57</v>
      </c>
      <c r="D64" s="5">
        <v>81800</v>
      </c>
      <c r="E64" s="9">
        <v>10</v>
      </c>
      <c r="F64" s="19">
        <f t="shared" si="0"/>
        <v>49080</v>
      </c>
    </row>
    <row r="65" spans="1:6" ht="21">
      <c r="A65" s="2">
        <v>64</v>
      </c>
      <c r="B65" s="2">
        <v>102</v>
      </c>
      <c r="C65" s="3" t="s">
        <v>58</v>
      </c>
      <c r="D65" s="5">
        <v>891000</v>
      </c>
      <c r="E65" s="9">
        <v>10</v>
      </c>
      <c r="F65" s="19">
        <f t="shared" si="0"/>
        <v>534600</v>
      </c>
    </row>
    <row r="66" spans="1:6" ht="21">
      <c r="A66" s="2">
        <v>65</v>
      </c>
      <c r="B66" s="2">
        <v>102</v>
      </c>
      <c r="C66" s="3" t="s">
        <v>59</v>
      </c>
      <c r="D66" s="5">
        <v>668400</v>
      </c>
      <c r="E66" s="9">
        <v>10</v>
      </c>
      <c r="F66" s="19">
        <f aca="true" t="shared" si="1" ref="F66:F93">IF((106-B66)&gt;=10,0,D66/E66*(B66+10-106))</f>
        <v>401040</v>
      </c>
    </row>
    <row r="67" spans="1:6" ht="21">
      <c r="A67" s="2">
        <v>66</v>
      </c>
      <c r="B67" s="2">
        <v>102</v>
      </c>
      <c r="C67" s="3" t="s">
        <v>60</v>
      </c>
      <c r="D67" s="5">
        <v>1620600</v>
      </c>
      <c r="E67" s="9">
        <v>10</v>
      </c>
      <c r="F67" s="19">
        <f t="shared" si="1"/>
        <v>972360</v>
      </c>
    </row>
    <row r="68" spans="1:6" ht="42">
      <c r="A68" s="2">
        <v>67</v>
      </c>
      <c r="B68" s="2">
        <v>102</v>
      </c>
      <c r="C68" s="3" t="s">
        <v>61</v>
      </c>
      <c r="D68" s="5">
        <v>250000</v>
      </c>
      <c r="E68" s="9">
        <v>10</v>
      </c>
      <c r="F68" s="19">
        <f t="shared" si="1"/>
        <v>150000</v>
      </c>
    </row>
    <row r="69" spans="1:6" ht="21">
      <c r="A69" s="2">
        <v>68</v>
      </c>
      <c r="B69" s="2">
        <v>102</v>
      </c>
      <c r="C69" s="3" t="s">
        <v>62</v>
      </c>
      <c r="D69" s="5">
        <v>986000</v>
      </c>
      <c r="E69" s="9">
        <v>10</v>
      </c>
      <c r="F69" s="19">
        <f t="shared" si="1"/>
        <v>591600</v>
      </c>
    </row>
    <row r="70" spans="1:6" ht="21">
      <c r="A70" s="2">
        <v>69</v>
      </c>
      <c r="B70" s="2">
        <v>102</v>
      </c>
      <c r="C70" s="3" t="s">
        <v>63</v>
      </c>
      <c r="D70" s="5">
        <v>330000</v>
      </c>
      <c r="E70" s="9">
        <v>10</v>
      </c>
      <c r="F70" s="19">
        <f t="shared" si="1"/>
        <v>198000</v>
      </c>
    </row>
    <row r="71" spans="1:6" ht="21">
      <c r="A71" s="2">
        <v>70</v>
      </c>
      <c r="B71" s="2">
        <v>103</v>
      </c>
      <c r="C71" s="3" t="s">
        <v>64</v>
      </c>
      <c r="D71" s="5">
        <v>2273400</v>
      </c>
      <c r="E71" s="9">
        <v>10</v>
      </c>
      <c r="F71" s="19">
        <f t="shared" si="1"/>
        <v>1591380</v>
      </c>
    </row>
    <row r="72" spans="1:6" ht="21">
      <c r="A72" s="2">
        <v>71</v>
      </c>
      <c r="B72" s="2">
        <v>103</v>
      </c>
      <c r="C72" s="3" t="s">
        <v>15</v>
      </c>
      <c r="D72" s="5">
        <v>402600</v>
      </c>
      <c r="E72" s="9">
        <v>10</v>
      </c>
      <c r="F72" s="19">
        <f t="shared" si="1"/>
        <v>281820</v>
      </c>
    </row>
    <row r="73" spans="1:6" ht="21">
      <c r="A73" s="2">
        <v>72</v>
      </c>
      <c r="B73" s="2">
        <v>103</v>
      </c>
      <c r="C73" s="3" t="s">
        <v>65</v>
      </c>
      <c r="D73" s="5">
        <v>1954000</v>
      </c>
      <c r="E73" s="9">
        <v>10</v>
      </c>
      <c r="F73" s="19">
        <f t="shared" si="1"/>
        <v>1367800</v>
      </c>
    </row>
    <row r="74" spans="1:6" ht="21">
      <c r="A74" s="2">
        <v>73</v>
      </c>
      <c r="B74" s="2">
        <v>103</v>
      </c>
      <c r="C74" s="3" t="s">
        <v>66</v>
      </c>
      <c r="D74" s="5">
        <v>1420000</v>
      </c>
      <c r="E74" s="9">
        <v>10</v>
      </c>
      <c r="F74" s="19">
        <f t="shared" si="1"/>
        <v>994000</v>
      </c>
    </row>
    <row r="75" spans="1:6" ht="42">
      <c r="A75" s="2">
        <v>74</v>
      </c>
      <c r="B75" s="2">
        <v>103</v>
      </c>
      <c r="C75" s="3" t="s">
        <v>76</v>
      </c>
      <c r="D75" s="5">
        <v>174060</v>
      </c>
      <c r="E75" s="9">
        <v>10</v>
      </c>
      <c r="F75" s="19">
        <f t="shared" si="1"/>
        <v>121842</v>
      </c>
    </row>
    <row r="76" spans="1:6" ht="21">
      <c r="A76" s="2">
        <v>75</v>
      </c>
      <c r="B76" s="2">
        <v>103</v>
      </c>
      <c r="C76" s="3" t="s">
        <v>40</v>
      </c>
      <c r="D76" s="5">
        <v>425000</v>
      </c>
      <c r="E76" s="9">
        <v>10</v>
      </c>
      <c r="F76" s="19">
        <f t="shared" si="1"/>
        <v>297500</v>
      </c>
    </row>
    <row r="77" spans="1:6" ht="21">
      <c r="A77" s="2">
        <v>76</v>
      </c>
      <c r="B77" s="2">
        <v>104</v>
      </c>
      <c r="C77" s="3" t="s">
        <v>67</v>
      </c>
      <c r="D77" s="5">
        <v>756000</v>
      </c>
      <c r="E77" s="9">
        <v>10</v>
      </c>
      <c r="F77" s="19">
        <f t="shared" si="1"/>
        <v>604800</v>
      </c>
    </row>
    <row r="78" spans="1:6" ht="21">
      <c r="A78" s="2">
        <v>77</v>
      </c>
      <c r="B78" s="2">
        <v>104</v>
      </c>
      <c r="C78" s="3" t="s">
        <v>18</v>
      </c>
      <c r="D78" s="5">
        <v>549000</v>
      </c>
      <c r="E78" s="9">
        <v>10</v>
      </c>
      <c r="F78" s="19">
        <f t="shared" si="1"/>
        <v>439200</v>
      </c>
    </row>
    <row r="79" spans="1:6" ht="21">
      <c r="A79" s="2">
        <v>78</v>
      </c>
      <c r="B79" s="2">
        <v>104</v>
      </c>
      <c r="C79" s="3" t="s">
        <v>21</v>
      </c>
      <c r="D79" s="5">
        <v>864000</v>
      </c>
      <c r="E79" s="9">
        <v>10</v>
      </c>
      <c r="F79" s="19">
        <f t="shared" si="1"/>
        <v>691200</v>
      </c>
    </row>
    <row r="80" spans="1:6" ht="21">
      <c r="A80" s="2">
        <v>79</v>
      </c>
      <c r="B80" s="2">
        <v>104</v>
      </c>
      <c r="C80" s="3" t="s">
        <v>68</v>
      </c>
      <c r="D80" s="5">
        <v>253440</v>
      </c>
      <c r="E80" s="9">
        <v>10</v>
      </c>
      <c r="F80" s="19">
        <f t="shared" si="1"/>
        <v>202752</v>
      </c>
    </row>
    <row r="81" spans="1:6" ht="21">
      <c r="A81" s="2">
        <v>80</v>
      </c>
      <c r="B81" s="2">
        <v>104</v>
      </c>
      <c r="C81" s="3" t="s">
        <v>69</v>
      </c>
      <c r="D81" s="5">
        <v>1077560</v>
      </c>
      <c r="E81" s="9">
        <v>10</v>
      </c>
      <c r="F81" s="19">
        <f t="shared" si="1"/>
        <v>862048</v>
      </c>
    </row>
    <row r="82" spans="1:6" ht="21">
      <c r="A82" s="2">
        <v>81</v>
      </c>
      <c r="B82" s="2">
        <v>104</v>
      </c>
      <c r="C82" s="3" t="s">
        <v>70</v>
      </c>
      <c r="D82" s="5">
        <v>250000</v>
      </c>
      <c r="E82" s="9">
        <v>10</v>
      </c>
      <c r="F82" s="19">
        <f t="shared" si="1"/>
        <v>200000</v>
      </c>
    </row>
    <row r="83" spans="1:6" ht="21">
      <c r="A83" s="2">
        <v>82</v>
      </c>
      <c r="B83" s="2">
        <v>104</v>
      </c>
      <c r="C83" s="3" t="s">
        <v>71</v>
      </c>
      <c r="D83" s="5">
        <v>20000</v>
      </c>
      <c r="E83" s="9">
        <v>10</v>
      </c>
      <c r="F83" s="19">
        <f t="shared" si="1"/>
        <v>16000</v>
      </c>
    </row>
    <row r="84" spans="1:6" ht="21">
      <c r="A84" s="2">
        <v>83</v>
      </c>
      <c r="B84" s="2">
        <v>105</v>
      </c>
      <c r="C84" s="3" t="s">
        <v>18</v>
      </c>
      <c r="D84" s="5">
        <v>570000</v>
      </c>
      <c r="E84" s="9">
        <v>10</v>
      </c>
      <c r="F84" s="19">
        <f t="shared" si="1"/>
        <v>513000</v>
      </c>
    </row>
    <row r="85" spans="1:6" ht="21">
      <c r="A85" s="2">
        <v>84</v>
      </c>
      <c r="B85" s="2">
        <v>105</v>
      </c>
      <c r="C85" s="3" t="s">
        <v>59</v>
      </c>
      <c r="D85" s="5">
        <v>728000</v>
      </c>
      <c r="E85" s="9">
        <v>10</v>
      </c>
      <c r="F85" s="19">
        <f t="shared" si="1"/>
        <v>655200</v>
      </c>
    </row>
    <row r="86" spans="1:6" ht="21">
      <c r="A86" s="2">
        <v>85</v>
      </c>
      <c r="B86" s="2">
        <v>105</v>
      </c>
      <c r="C86" s="3" t="s">
        <v>60</v>
      </c>
      <c r="D86" s="5">
        <v>1278000</v>
      </c>
      <c r="E86" s="9">
        <v>10</v>
      </c>
      <c r="F86" s="19">
        <f t="shared" si="1"/>
        <v>1150200</v>
      </c>
    </row>
    <row r="87" spans="1:6" ht="21">
      <c r="A87" s="2">
        <v>86</v>
      </c>
      <c r="B87" s="2">
        <v>105</v>
      </c>
      <c r="C87" s="3" t="s">
        <v>72</v>
      </c>
      <c r="D87" s="5">
        <v>109000</v>
      </c>
      <c r="E87" s="9">
        <v>10</v>
      </c>
      <c r="F87" s="19">
        <f t="shared" si="1"/>
        <v>98100</v>
      </c>
    </row>
    <row r="88" spans="1:6" ht="21">
      <c r="A88" s="2">
        <v>87</v>
      </c>
      <c r="B88" s="2">
        <v>105</v>
      </c>
      <c r="C88" s="3" t="s">
        <v>73</v>
      </c>
      <c r="D88" s="5">
        <v>810000</v>
      </c>
      <c r="E88" s="9">
        <v>10</v>
      </c>
      <c r="F88" s="19">
        <f t="shared" si="1"/>
        <v>729000</v>
      </c>
    </row>
    <row r="89" spans="1:6" ht="42">
      <c r="A89" s="2">
        <v>88</v>
      </c>
      <c r="B89" s="2">
        <v>106</v>
      </c>
      <c r="C89" s="4" t="s">
        <v>77</v>
      </c>
      <c r="D89" s="5">
        <v>150000</v>
      </c>
      <c r="E89" s="9">
        <v>10</v>
      </c>
      <c r="F89" s="19">
        <f t="shared" si="1"/>
        <v>150000</v>
      </c>
    </row>
    <row r="90" spans="1:6" ht="42">
      <c r="A90" s="2">
        <v>89</v>
      </c>
      <c r="B90" s="2">
        <v>106</v>
      </c>
      <c r="C90" s="4" t="s">
        <v>78</v>
      </c>
      <c r="D90" s="5">
        <v>150000</v>
      </c>
      <c r="E90" s="9">
        <v>10</v>
      </c>
      <c r="F90" s="19">
        <f t="shared" si="1"/>
        <v>150000</v>
      </c>
    </row>
    <row r="91" spans="1:6" ht="21">
      <c r="A91" s="2">
        <v>90</v>
      </c>
      <c r="B91" s="2">
        <v>106</v>
      </c>
      <c r="C91" s="3" t="s">
        <v>18</v>
      </c>
      <c r="D91" s="5">
        <v>552720</v>
      </c>
      <c r="E91" s="9">
        <v>10</v>
      </c>
      <c r="F91" s="19">
        <f t="shared" si="1"/>
        <v>552720</v>
      </c>
    </row>
    <row r="92" spans="1:6" ht="21">
      <c r="A92" s="2">
        <v>91</v>
      </c>
      <c r="B92" s="2">
        <v>106</v>
      </c>
      <c r="C92" s="3" t="s">
        <v>18</v>
      </c>
      <c r="D92" s="5">
        <v>558600</v>
      </c>
      <c r="E92" s="9">
        <v>10</v>
      </c>
      <c r="F92" s="19">
        <f t="shared" si="1"/>
        <v>558600</v>
      </c>
    </row>
    <row r="93" spans="1:6" ht="21">
      <c r="A93" s="2">
        <v>92</v>
      </c>
      <c r="B93" s="2">
        <v>106</v>
      </c>
      <c r="C93" s="3" t="s">
        <v>74</v>
      </c>
      <c r="D93" s="5">
        <v>831080</v>
      </c>
      <c r="E93" s="9">
        <v>10</v>
      </c>
      <c r="F93" s="19">
        <f t="shared" si="1"/>
        <v>831080</v>
      </c>
    </row>
    <row r="94" spans="1:6" ht="21">
      <c r="A94" s="2">
        <v>93</v>
      </c>
      <c r="B94" s="2">
        <v>106</v>
      </c>
      <c r="C94" s="3" t="s">
        <v>31</v>
      </c>
      <c r="D94" s="5">
        <v>1057600</v>
      </c>
      <c r="E94" s="9">
        <v>10</v>
      </c>
      <c r="F94" s="19">
        <f>IF((106-B94)&gt;=10,0,D94/E94*(B94+10-106))</f>
        <v>1057600</v>
      </c>
    </row>
    <row r="95" spans="1:6" ht="21">
      <c r="A95" s="2">
        <v>94</v>
      </c>
      <c r="B95" s="2">
        <v>107</v>
      </c>
      <c r="C95" s="18" t="s">
        <v>156</v>
      </c>
      <c r="D95" s="14">
        <v>960000</v>
      </c>
      <c r="E95" s="9">
        <v>10</v>
      </c>
      <c r="F95" s="19">
        <f aca="true" t="shared" si="2" ref="F95:F100">IF((10-B95)&gt;=10,0,D95/E95*(B95+10-107))</f>
        <v>960000</v>
      </c>
    </row>
    <row r="96" spans="1:6" ht="21">
      <c r="A96" s="2">
        <v>95</v>
      </c>
      <c r="B96" s="2">
        <v>107</v>
      </c>
      <c r="C96" s="16" t="s">
        <v>159</v>
      </c>
      <c r="D96" s="14">
        <v>768000</v>
      </c>
      <c r="E96" s="9">
        <v>10</v>
      </c>
      <c r="F96" s="19">
        <f t="shared" si="2"/>
        <v>768000</v>
      </c>
    </row>
    <row r="97" spans="1:6" ht="21">
      <c r="A97" s="2">
        <v>96</v>
      </c>
      <c r="B97" s="2">
        <v>107</v>
      </c>
      <c r="C97" s="18" t="s">
        <v>160</v>
      </c>
      <c r="D97" s="14">
        <v>1290000</v>
      </c>
      <c r="E97" s="9">
        <v>10</v>
      </c>
      <c r="F97" s="19">
        <f t="shared" si="2"/>
        <v>1290000</v>
      </c>
    </row>
    <row r="98" spans="1:6" ht="21">
      <c r="A98" s="2">
        <v>97</v>
      </c>
      <c r="B98" s="2">
        <v>107</v>
      </c>
      <c r="C98" s="16" t="s">
        <v>161</v>
      </c>
      <c r="D98" s="14">
        <v>1040000</v>
      </c>
      <c r="E98" s="9">
        <v>10</v>
      </c>
      <c r="F98" s="19">
        <f t="shared" si="2"/>
        <v>1040000</v>
      </c>
    </row>
    <row r="99" spans="1:6" ht="21">
      <c r="A99" s="2">
        <v>98</v>
      </c>
      <c r="B99" s="2">
        <v>107</v>
      </c>
      <c r="C99" s="13" t="s">
        <v>162</v>
      </c>
      <c r="D99" s="14">
        <v>342000</v>
      </c>
      <c r="E99" s="9">
        <v>10</v>
      </c>
      <c r="F99" s="19">
        <f t="shared" si="2"/>
        <v>342000</v>
      </c>
    </row>
    <row r="100" spans="1:6" ht="21">
      <c r="A100" s="2">
        <v>99</v>
      </c>
      <c r="B100" s="2">
        <v>107</v>
      </c>
      <c r="C100" s="13" t="s">
        <v>163</v>
      </c>
      <c r="D100" s="14">
        <v>660000</v>
      </c>
      <c r="E100" s="9">
        <v>10</v>
      </c>
      <c r="F100" s="19">
        <f t="shared" si="2"/>
        <v>660000</v>
      </c>
    </row>
    <row r="101" spans="1:6" ht="21">
      <c r="A101" s="21" t="s">
        <v>165</v>
      </c>
      <c r="B101" s="9">
        <v>109</v>
      </c>
      <c r="C101" s="1" t="s">
        <v>79</v>
      </c>
      <c r="D101" s="19">
        <f>SUM(D2:D100)</f>
        <v>58457770</v>
      </c>
      <c r="E101" s="22"/>
      <c r="F101" s="19">
        <f>SUM(F2:F100)</f>
        <v>27843390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tabSelected="1" zoomScalePageLayoutView="0" workbookViewId="0" topLeftCell="A113">
      <selection activeCell="K122" sqref="K122"/>
    </sheetView>
  </sheetViews>
  <sheetFormatPr defaultColWidth="9.00390625" defaultRowHeight="15.75"/>
  <cols>
    <col min="1" max="1" width="6.25390625" style="7" customWidth="1"/>
    <col min="2" max="2" width="11.625" style="6" customWidth="1"/>
    <col min="3" max="3" width="22.875" style="7" customWidth="1"/>
    <col min="4" max="4" width="12.50390625" style="7" customWidth="1"/>
    <col min="5" max="6" width="6.625" style="6" customWidth="1"/>
    <col min="7" max="7" width="15.625" style="7" customWidth="1"/>
    <col min="8" max="8" width="13.625" style="38" customWidth="1"/>
    <col min="9" max="9" width="15.625" style="38" customWidth="1"/>
    <col min="10" max="10" width="15.625" style="7" customWidth="1"/>
    <col min="11" max="11" width="15.875" style="26" customWidth="1"/>
    <col min="12" max="12" width="9.00390625" style="26" customWidth="1"/>
    <col min="13" max="16384" width="9.00390625" style="7" customWidth="1"/>
  </cols>
  <sheetData>
    <row r="1" spans="1:12" ht="27.75">
      <c r="A1" s="57" t="s">
        <v>166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5.5">
      <c r="A2" s="58" t="s">
        <v>167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21">
      <c r="A3" s="59" t="s">
        <v>168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9.5">
      <c r="A4" s="62" t="s">
        <v>80</v>
      </c>
      <c r="B4" s="53" t="s">
        <v>81</v>
      </c>
      <c r="C4" s="53" t="s">
        <v>82</v>
      </c>
      <c r="D4" s="53" t="s">
        <v>83</v>
      </c>
      <c r="E4" s="53" t="s">
        <v>84</v>
      </c>
      <c r="F4" s="53" t="s">
        <v>85</v>
      </c>
      <c r="G4" s="53" t="s">
        <v>86</v>
      </c>
      <c r="H4" s="53" t="s">
        <v>91</v>
      </c>
      <c r="I4" s="53"/>
      <c r="J4" s="60" t="s">
        <v>88</v>
      </c>
      <c r="K4" s="54" t="s">
        <v>89</v>
      </c>
      <c r="L4" s="55" t="s">
        <v>90</v>
      </c>
    </row>
    <row r="5" spans="1:12" ht="19.5">
      <c r="A5" s="63"/>
      <c r="B5" s="53"/>
      <c r="C5" s="53"/>
      <c r="D5" s="53"/>
      <c r="E5" s="53"/>
      <c r="F5" s="53"/>
      <c r="G5" s="53"/>
      <c r="H5" s="37" t="s">
        <v>87</v>
      </c>
      <c r="I5" s="37" t="s">
        <v>140</v>
      </c>
      <c r="J5" s="61"/>
      <c r="K5" s="54"/>
      <c r="L5" s="56"/>
    </row>
    <row r="6" spans="1:12" ht="21">
      <c r="A6" s="12">
        <v>1</v>
      </c>
      <c r="B6" s="8" t="s">
        <v>125</v>
      </c>
      <c r="C6" s="13" t="s">
        <v>5</v>
      </c>
      <c r="D6" s="12" t="s">
        <v>92</v>
      </c>
      <c r="E6" s="8" t="s">
        <v>124</v>
      </c>
      <c r="F6" s="8">
        <v>4</v>
      </c>
      <c r="G6" s="14">
        <v>850000</v>
      </c>
      <c r="H6" s="15">
        <f>IF(D6&lt;97,G6/10,0)</f>
        <v>0</v>
      </c>
      <c r="I6" s="15">
        <f>IF(D6&lt;97,0,G6)</f>
        <v>850000</v>
      </c>
      <c r="J6" s="19">
        <f>G6-I6</f>
        <v>0</v>
      </c>
      <c r="K6" s="30" t="s">
        <v>146</v>
      </c>
      <c r="L6" s="24"/>
    </row>
    <row r="7" spans="1:12" ht="21">
      <c r="A7" s="12">
        <v>2</v>
      </c>
      <c r="B7" s="8" t="s">
        <v>125</v>
      </c>
      <c r="C7" s="13" t="s">
        <v>6</v>
      </c>
      <c r="D7" s="12" t="s">
        <v>92</v>
      </c>
      <c r="E7" s="8" t="s">
        <v>129</v>
      </c>
      <c r="F7" s="8">
        <v>3</v>
      </c>
      <c r="G7" s="14">
        <v>480000</v>
      </c>
      <c r="H7" s="15">
        <f aca="true" t="shared" si="0" ref="H7:H18">IF(D7&lt;97,G7/10,0)</f>
        <v>0</v>
      </c>
      <c r="I7" s="15">
        <f aca="true" t="shared" si="1" ref="I7:I18">IF(D7&lt;97,0,G7)</f>
        <v>480000</v>
      </c>
      <c r="J7" s="19">
        <f aca="true" t="shared" si="2" ref="J7:J70">G7-I7</f>
        <v>0</v>
      </c>
      <c r="K7" s="30" t="s">
        <v>146</v>
      </c>
      <c r="L7" s="24"/>
    </row>
    <row r="8" spans="1:12" ht="39">
      <c r="A8" s="12">
        <v>3</v>
      </c>
      <c r="B8" s="8" t="s">
        <v>125</v>
      </c>
      <c r="C8" s="13" t="s">
        <v>7</v>
      </c>
      <c r="D8" s="12" t="s">
        <v>93</v>
      </c>
      <c r="E8" s="8" t="s">
        <v>124</v>
      </c>
      <c r="F8" s="8">
        <v>2</v>
      </c>
      <c r="G8" s="14">
        <v>1200000</v>
      </c>
      <c r="H8" s="15">
        <f t="shared" si="0"/>
        <v>0</v>
      </c>
      <c r="I8" s="15">
        <f t="shared" si="1"/>
        <v>1200000</v>
      </c>
      <c r="J8" s="19">
        <f t="shared" si="2"/>
        <v>0</v>
      </c>
      <c r="K8" s="30"/>
      <c r="L8" s="24" t="s">
        <v>145</v>
      </c>
    </row>
    <row r="9" spans="1:12" ht="39">
      <c r="A9" s="12">
        <v>4</v>
      </c>
      <c r="B9" s="8" t="s">
        <v>125</v>
      </c>
      <c r="C9" s="13" t="s">
        <v>8</v>
      </c>
      <c r="D9" s="12" t="s">
        <v>93</v>
      </c>
      <c r="E9" s="8" t="s">
        <v>124</v>
      </c>
      <c r="F9" s="8">
        <v>1</v>
      </c>
      <c r="G9" s="14">
        <v>720000</v>
      </c>
      <c r="H9" s="15">
        <f t="shared" si="0"/>
        <v>0</v>
      </c>
      <c r="I9" s="15">
        <f t="shared" si="1"/>
        <v>720000</v>
      </c>
      <c r="J9" s="19">
        <f t="shared" si="2"/>
        <v>0</v>
      </c>
      <c r="K9" s="30"/>
      <c r="L9" s="24" t="s">
        <v>145</v>
      </c>
    </row>
    <row r="10" spans="1:12" ht="39">
      <c r="A10" s="12">
        <v>5</v>
      </c>
      <c r="B10" s="8" t="s">
        <v>125</v>
      </c>
      <c r="C10" s="13" t="s">
        <v>9</v>
      </c>
      <c r="D10" s="12" t="s">
        <v>94</v>
      </c>
      <c r="E10" s="8" t="s">
        <v>131</v>
      </c>
      <c r="F10" s="8">
        <v>1</v>
      </c>
      <c r="G10" s="14">
        <v>2675000</v>
      </c>
      <c r="H10" s="15">
        <f t="shared" si="0"/>
        <v>0</v>
      </c>
      <c r="I10" s="15">
        <f t="shared" si="1"/>
        <v>2675000</v>
      </c>
      <c r="J10" s="19">
        <f t="shared" si="2"/>
        <v>0</v>
      </c>
      <c r="K10" s="31" t="s">
        <v>147</v>
      </c>
      <c r="L10" s="24"/>
    </row>
    <row r="11" spans="1:12" ht="39">
      <c r="A11" s="12">
        <v>6</v>
      </c>
      <c r="B11" s="8" t="s">
        <v>125</v>
      </c>
      <c r="C11" s="13" t="s">
        <v>10</v>
      </c>
      <c r="D11" s="12" t="s">
        <v>94</v>
      </c>
      <c r="E11" s="8" t="s">
        <v>131</v>
      </c>
      <c r="F11" s="8">
        <v>1</v>
      </c>
      <c r="G11" s="14">
        <v>603000</v>
      </c>
      <c r="H11" s="15">
        <f t="shared" si="0"/>
        <v>0</v>
      </c>
      <c r="I11" s="15">
        <f t="shared" si="1"/>
        <v>603000</v>
      </c>
      <c r="J11" s="27">
        <f t="shared" si="2"/>
        <v>0</v>
      </c>
      <c r="K11" s="30" t="s">
        <v>148</v>
      </c>
      <c r="L11" s="28"/>
    </row>
    <row r="12" spans="1:12" ht="39">
      <c r="A12" s="12">
        <v>7</v>
      </c>
      <c r="B12" s="8" t="s">
        <v>125</v>
      </c>
      <c r="C12" s="13" t="s">
        <v>11</v>
      </c>
      <c r="D12" s="12" t="s">
        <v>94</v>
      </c>
      <c r="E12" s="8" t="s">
        <v>131</v>
      </c>
      <c r="F12" s="8">
        <v>1</v>
      </c>
      <c r="G12" s="14">
        <v>945000</v>
      </c>
      <c r="H12" s="15">
        <f t="shared" si="0"/>
        <v>0</v>
      </c>
      <c r="I12" s="15">
        <f t="shared" si="1"/>
        <v>945000</v>
      </c>
      <c r="J12" s="27">
        <f t="shared" si="2"/>
        <v>0</v>
      </c>
      <c r="K12" s="30" t="s">
        <v>148</v>
      </c>
      <c r="L12" s="28"/>
    </row>
    <row r="13" spans="1:12" ht="21">
      <c r="A13" s="12">
        <v>8</v>
      </c>
      <c r="B13" s="8" t="s">
        <v>126</v>
      </c>
      <c r="C13" s="13" t="s">
        <v>12</v>
      </c>
      <c r="D13" s="12" t="s">
        <v>94</v>
      </c>
      <c r="E13" s="8" t="s">
        <v>130</v>
      </c>
      <c r="F13" s="8">
        <v>1</v>
      </c>
      <c r="G13" s="14">
        <v>70000</v>
      </c>
      <c r="H13" s="15">
        <f t="shared" si="0"/>
        <v>0</v>
      </c>
      <c r="I13" s="15">
        <f t="shared" si="1"/>
        <v>70000</v>
      </c>
      <c r="J13" s="27">
        <f t="shared" si="2"/>
        <v>0</v>
      </c>
      <c r="K13" s="31" t="s">
        <v>197</v>
      </c>
      <c r="L13" s="28"/>
    </row>
    <row r="14" spans="1:12" ht="21">
      <c r="A14" s="12">
        <v>9</v>
      </c>
      <c r="B14" s="8" t="s">
        <v>126</v>
      </c>
      <c r="C14" s="13" t="s">
        <v>13</v>
      </c>
      <c r="D14" s="12" t="s">
        <v>94</v>
      </c>
      <c r="E14" s="8" t="s">
        <v>130</v>
      </c>
      <c r="F14" s="8">
        <v>1</v>
      </c>
      <c r="G14" s="14">
        <v>57000</v>
      </c>
      <c r="H14" s="15">
        <f t="shared" si="0"/>
        <v>0</v>
      </c>
      <c r="I14" s="15">
        <f t="shared" si="1"/>
        <v>57000</v>
      </c>
      <c r="J14" s="27">
        <f t="shared" si="2"/>
        <v>0</v>
      </c>
      <c r="K14" s="32" t="s">
        <v>155</v>
      </c>
      <c r="L14" s="28"/>
    </row>
    <row r="15" spans="1:12" ht="21">
      <c r="A15" s="12">
        <v>10</v>
      </c>
      <c r="B15" s="8" t="s">
        <v>126</v>
      </c>
      <c r="C15" s="13" t="s">
        <v>14</v>
      </c>
      <c r="D15" s="12" t="s">
        <v>95</v>
      </c>
      <c r="E15" s="8" t="s">
        <v>130</v>
      </c>
      <c r="F15" s="8">
        <v>3</v>
      </c>
      <c r="G15" s="14">
        <v>174000</v>
      </c>
      <c r="H15" s="15">
        <f t="shared" si="0"/>
        <v>0</v>
      </c>
      <c r="I15" s="15">
        <f t="shared" si="1"/>
        <v>174000</v>
      </c>
      <c r="J15" s="27">
        <f t="shared" si="2"/>
        <v>0</v>
      </c>
      <c r="K15" s="32" t="s">
        <v>155</v>
      </c>
      <c r="L15" s="28"/>
    </row>
    <row r="16" spans="1:12" ht="21">
      <c r="A16" s="12">
        <v>11</v>
      </c>
      <c r="B16" s="8" t="s">
        <v>126</v>
      </c>
      <c r="C16" s="13" t="s">
        <v>15</v>
      </c>
      <c r="D16" s="12" t="s">
        <v>95</v>
      </c>
      <c r="E16" s="8" t="s">
        <v>130</v>
      </c>
      <c r="F16" s="8">
        <v>3</v>
      </c>
      <c r="G16" s="14">
        <v>208000</v>
      </c>
      <c r="H16" s="15">
        <f t="shared" si="0"/>
        <v>0</v>
      </c>
      <c r="I16" s="15">
        <f t="shared" si="1"/>
        <v>208000</v>
      </c>
      <c r="J16" s="27">
        <f t="shared" si="2"/>
        <v>0</v>
      </c>
      <c r="K16" s="32" t="s">
        <v>155</v>
      </c>
      <c r="L16" s="28"/>
    </row>
    <row r="17" spans="1:12" ht="21">
      <c r="A17" s="12">
        <v>12</v>
      </c>
      <c r="B17" s="8" t="s">
        <v>126</v>
      </c>
      <c r="C17" s="13" t="s">
        <v>16</v>
      </c>
      <c r="D17" s="12" t="s">
        <v>96</v>
      </c>
      <c r="E17" s="8" t="s">
        <v>130</v>
      </c>
      <c r="F17" s="8">
        <v>3</v>
      </c>
      <c r="G17" s="14">
        <v>197850</v>
      </c>
      <c r="H17" s="15">
        <f t="shared" si="0"/>
        <v>0</v>
      </c>
      <c r="I17" s="15">
        <f t="shared" si="1"/>
        <v>197850</v>
      </c>
      <c r="J17" s="27">
        <f t="shared" si="2"/>
        <v>0</v>
      </c>
      <c r="K17" s="30" t="s">
        <v>197</v>
      </c>
      <c r="L17" s="28"/>
    </row>
    <row r="18" spans="1:12" ht="21">
      <c r="A18" s="12">
        <v>13</v>
      </c>
      <c r="B18" s="8" t="s">
        <v>126</v>
      </c>
      <c r="C18" s="13" t="s">
        <v>18</v>
      </c>
      <c r="D18" s="12" t="s">
        <v>96</v>
      </c>
      <c r="E18" s="8" t="s">
        <v>130</v>
      </c>
      <c r="F18" s="8">
        <v>6</v>
      </c>
      <c r="G18" s="14">
        <v>357600</v>
      </c>
      <c r="H18" s="15">
        <f t="shared" si="0"/>
        <v>0</v>
      </c>
      <c r="I18" s="15">
        <f t="shared" si="1"/>
        <v>357600</v>
      </c>
      <c r="J18" s="27">
        <f t="shared" si="2"/>
        <v>0</v>
      </c>
      <c r="K18" s="32" t="s">
        <v>155</v>
      </c>
      <c r="L18" s="28"/>
    </row>
    <row r="19" spans="1:12" ht="21">
      <c r="A19" s="12">
        <v>14</v>
      </c>
      <c r="B19" s="8" t="s">
        <v>126</v>
      </c>
      <c r="C19" s="13" t="s">
        <v>19</v>
      </c>
      <c r="D19" s="12" t="s">
        <v>96</v>
      </c>
      <c r="E19" s="8" t="s">
        <v>130</v>
      </c>
      <c r="F19" s="8">
        <v>5</v>
      </c>
      <c r="G19" s="14">
        <v>363000</v>
      </c>
      <c r="H19" s="15">
        <f aca="true" t="shared" si="3" ref="H19:H28">IF(D19&lt;97,G19/10,0)</f>
        <v>0</v>
      </c>
      <c r="I19" s="15">
        <f aca="true" t="shared" si="4" ref="I19:I28">IF(D19&lt;97,0,G19)</f>
        <v>363000</v>
      </c>
      <c r="J19" s="27">
        <f t="shared" si="2"/>
        <v>0</v>
      </c>
      <c r="K19" s="32" t="s">
        <v>155</v>
      </c>
      <c r="L19" s="28"/>
    </row>
    <row r="20" spans="1:12" ht="21">
      <c r="A20" s="12">
        <v>15</v>
      </c>
      <c r="B20" s="8" t="s">
        <v>126</v>
      </c>
      <c r="C20" s="13" t="s">
        <v>20</v>
      </c>
      <c r="D20" s="12" t="s">
        <v>97</v>
      </c>
      <c r="E20" s="8" t="s">
        <v>130</v>
      </c>
      <c r="F20" s="8">
        <v>10</v>
      </c>
      <c r="G20" s="14">
        <v>600000</v>
      </c>
      <c r="H20" s="15">
        <f t="shared" si="3"/>
        <v>0</v>
      </c>
      <c r="I20" s="15">
        <f t="shared" si="4"/>
        <v>600000</v>
      </c>
      <c r="J20" s="27">
        <f t="shared" si="2"/>
        <v>0</v>
      </c>
      <c r="K20" s="32" t="s">
        <v>155</v>
      </c>
      <c r="L20" s="28"/>
    </row>
    <row r="21" spans="1:12" ht="21">
      <c r="A21" s="12">
        <v>16</v>
      </c>
      <c r="B21" s="8" t="s">
        <v>126</v>
      </c>
      <c r="C21" s="13" t="s">
        <v>21</v>
      </c>
      <c r="D21" s="12" t="s">
        <v>97</v>
      </c>
      <c r="E21" s="8" t="s">
        <v>130</v>
      </c>
      <c r="F21" s="8">
        <v>9</v>
      </c>
      <c r="G21" s="14">
        <v>621000</v>
      </c>
      <c r="H21" s="15">
        <f t="shared" si="3"/>
        <v>0</v>
      </c>
      <c r="I21" s="15">
        <f t="shared" si="4"/>
        <v>621000</v>
      </c>
      <c r="J21" s="27">
        <f t="shared" si="2"/>
        <v>0</v>
      </c>
      <c r="K21" s="32" t="s">
        <v>155</v>
      </c>
      <c r="L21" s="28"/>
    </row>
    <row r="22" spans="1:12" ht="21">
      <c r="A22" s="12">
        <v>17</v>
      </c>
      <c r="B22" s="8" t="s">
        <v>127</v>
      </c>
      <c r="C22" s="13" t="s">
        <v>22</v>
      </c>
      <c r="D22" s="12" t="s">
        <v>98</v>
      </c>
      <c r="E22" s="8" t="s">
        <v>129</v>
      </c>
      <c r="F22" s="8">
        <v>1</v>
      </c>
      <c r="G22" s="14">
        <v>96249</v>
      </c>
      <c r="H22" s="15">
        <f t="shared" si="3"/>
        <v>0</v>
      </c>
      <c r="I22" s="15">
        <f t="shared" si="4"/>
        <v>96249</v>
      </c>
      <c r="J22" s="27">
        <f t="shared" si="2"/>
        <v>0</v>
      </c>
      <c r="K22" s="30" t="s">
        <v>149</v>
      </c>
      <c r="L22" s="28"/>
    </row>
    <row r="23" spans="1:12" ht="21">
      <c r="A23" s="12">
        <v>18</v>
      </c>
      <c r="B23" s="8" t="s">
        <v>127</v>
      </c>
      <c r="C23" s="13" t="s">
        <v>23</v>
      </c>
      <c r="D23" s="12" t="s">
        <v>98</v>
      </c>
      <c r="E23" s="8" t="s">
        <v>129</v>
      </c>
      <c r="F23" s="8">
        <v>1</v>
      </c>
      <c r="G23" s="14">
        <v>105416</v>
      </c>
      <c r="H23" s="15">
        <f t="shared" si="3"/>
        <v>0</v>
      </c>
      <c r="I23" s="15">
        <f t="shared" si="4"/>
        <v>105416</v>
      </c>
      <c r="J23" s="27">
        <f t="shared" si="2"/>
        <v>0</v>
      </c>
      <c r="K23" s="30" t="s">
        <v>150</v>
      </c>
      <c r="L23" s="28"/>
    </row>
    <row r="24" spans="1:12" ht="21">
      <c r="A24" s="12">
        <v>19</v>
      </c>
      <c r="B24" s="8" t="s">
        <v>127</v>
      </c>
      <c r="C24" s="13" t="s">
        <v>24</v>
      </c>
      <c r="D24" s="12" t="s">
        <v>98</v>
      </c>
      <c r="E24" s="8" t="s">
        <v>129</v>
      </c>
      <c r="F24" s="8">
        <v>1</v>
      </c>
      <c r="G24" s="14">
        <v>91666</v>
      </c>
      <c r="H24" s="15">
        <f t="shared" si="3"/>
        <v>0</v>
      </c>
      <c r="I24" s="15">
        <f t="shared" si="4"/>
        <v>91666</v>
      </c>
      <c r="J24" s="27">
        <f t="shared" si="2"/>
        <v>0</v>
      </c>
      <c r="K24" s="30" t="s">
        <v>150</v>
      </c>
      <c r="L24" s="28"/>
    </row>
    <row r="25" spans="1:12" ht="21">
      <c r="A25" s="12">
        <v>20</v>
      </c>
      <c r="B25" s="8" t="s">
        <v>127</v>
      </c>
      <c r="C25" s="13" t="s">
        <v>25</v>
      </c>
      <c r="D25" s="12" t="s">
        <v>98</v>
      </c>
      <c r="E25" s="8" t="s">
        <v>129</v>
      </c>
      <c r="F25" s="8">
        <v>1</v>
      </c>
      <c r="G25" s="14">
        <v>91666</v>
      </c>
      <c r="H25" s="15">
        <f t="shared" si="3"/>
        <v>0</v>
      </c>
      <c r="I25" s="15">
        <f t="shared" si="4"/>
        <v>91666</v>
      </c>
      <c r="J25" s="27">
        <f t="shared" si="2"/>
        <v>0</v>
      </c>
      <c r="K25" s="30" t="s">
        <v>150</v>
      </c>
      <c r="L25" s="28"/>
    </row>
    <row r="26" spans="1:12" ht="21">
      <c r="A26" s="12">
        <v>21</v>
      </c>
      <c r="B26" s="8" t="s">
        <v>127</v>
      </c>
      <c r="C26" s="13" t="s">
        <v>26</v>
      </c>
      <c r="D26" s="12" t="s">
        <v>98</v>
      </c>
      <c r="E26" s="8" t="s">
        <v>129</v>
      </c>
      <c r="F26" s="8">
        <v>1</v>
      </c>
      <c r="G26" s="14">
        <v>73333</v>
      </c>
      <c r="H26" s="15">
        <f t="shared" si="3"/>
        <v>0</v>
      </c>
      <c r="I26" s="15">
        <f t="shared" si="4"/>
        <v>73333</v>
      </c>
      <c r="J26" s="27">
        <f t="shared" si="2"/>
        <v>0</v>
      </c>
      <c r="K26" s="30" t="s">
        <v>150</v>
      </c>
      <c r="L26" s="28"/>
    </row>
    <row r="27" spans="1:12" ht="39">
      <c r="A27" s="12">
        <v>22</v>
      </c>
      <c r="B27" s="8" t="s">
        <v>127</v>
      </c>
      <c r="C27" s="13" t="s">
        <v>27</v>
      </c>
      <c r="D27" s="12" t="s">
        <v>98</v>
      </c>
      <c r="E27" s="8" t="s">
        <v>133</v>
      </c>
      <c r="F27" s="8">
        <v>10</v>
      </c>
      <c r="G27" s="14">
        <v>91670</v>
      </c>
      <c r="H27" s="15">
        <f t="shared" si="3"/>
        <v>0</v>
      </c>
      <c r="I27" s="15">
        <f t="shared" si="4"/>
        <v>91670</v>
      </c>
      <c r="J27" s="27">
        <f t="shared" si="2"/>
        <v>0</v>
      </c>
      <c r="K27" s="31" t="s">
        <v>197</v>
      </c>
      <c r="L27" s="28"/>
    </row>
    <row r="28" spans="1:12" ht="21">
      <c r="A28" s="12">
        <v>23</v>
      </c>
      <c r="B28" s="8" t="s">
        <v>127</v>
      </c>
      <c r="C28" s="13" t="s">
        <v>28</v>
      </c>
      <c r="D28" s="12" t="s">
        <v>99</v>
      </c>
      <c r="E28" s="8" t="s">
        <v>132</v>
      </c>
      <c r="F28" s="8">
        <v>4</v>
      </c>
      <c r="G28" s="14">
        <v>520000</v>
      </c>
      <c r="H28" s="15">
        <f t="shared" si="3"/>
        <v>0</v>
      </c>
      <c r="I28" s="15">
        <f t="shared" si="4"/>
        <v>520000</v>
      </c>
      <c r="J28" s="27">
        <f t="shared" si="2"/>
        <v>0</v>
      </c>
      <c r="K28" s="30" t="s">
        <v>197</v>
      </c>
      <c r="L28" s="28"/>
    </row>
    <row r="29" spans="1:12" ht="21">
      <c r="A29" s="12">
        <v>24</v>
      </c>
      <c r="B29" s="8" t="s">
        <v>126</v>
      </c>
      <c r="C29" s="13" t="s">
        <v>29</v>
      </c>
      <c r="D29" s="12" t="s">
        <v>100</v>
      </c>
      <c r="E29" s="8" t="s">
        <v>130</v>
      </c>
      <c r="F29" s="8">
        <v>18</v>
      </c>
      <c r="G29" s="14">
        <v>1008000</v>
      </c>
      <c r="H29" s="15">
        <f aca="true" t="shared" si="5" ref="H29:H34">IF(D29&lt;97,G29/10,0)</f>
        <v>0</v>
      </c>
      <c r="I29" s="15">
        <f aca="true" t="shared" si="6" ref="I29:I34">IF(D29&lt;97,0,G29)</f>
        <v>1008000</v>
      </c>
      <c r="J29" s="19">
        <f t="shared" si="2"/>
        <v>0</v>
      </c>
      <c r="K29" s="32" t="s">
        <v>155</v>
      </c>
      <c r="L29" s="24"/>
    </row>
    <row r="30" spans="1:12" ht="21">
      <c r="A30" s="12">
        <v>25</v>
      </c>
      <c r="B30" s="8" t="s">
        <v>126</v>
      </c>
      <c r="C30" s="13" t="s">
        <v>30</v>
      </c>
      <c r="D30" s="12" t="s">
        <v>100</v>
      </c>
      <c r="E30" s="8" t="s">
        <v>130</v>
      </c>
      <c r="F30" s="8">
        <v>18</v>
      </c>
      <c r="G30" s="14">
        <v>1198800</v>
      </c>
      <c r="H30" s="15">
        <f t="shared" si="5"/>
        <v>0</v>
      </c>
      <c r="I30" s="15">
        <f t="shared" si="6"/>
        <v>1198800</v>
      </c>
      <c r="J30" s="19">
        <f t="shared" si="2"/>
        <v>0</v>
      </c>
      <c r="K30" s="32" t="s">
        <v>155</v>
      </c>
      <c r="L30" s="24"/>
    </row>
    <row r="31" spans="1:12" ht="21">
      <c r="A31" s="12">
        <v>26</v>
      </c>
      <c r="B31" s="8" t="s">
        <v>125</v>
      </c>
      <c r="C31" s="13" t="s">
        <v>31</v>
      </c>
      <c r="D31" s="12" t="s">
        <v>100</v>
      </c>
      <c r="E31" s="8" t="s">
        <v>124</v>
      </c>
      <c r="F31" s="8">
        <v>40</v>
      </c>
      <c r="G31" s="14">
        <v>833200</v>
      </c>
      <c r="H31" s="15">
        <f t="shared" si="5"/>
        <v>0</v>
      </c>
      <c r="I31" s="15">
        <f t="shared" si="6"/>
        <v>833200</v>
      </c>
      <c r="J31" s="19">
        <f t="shared" si="2"/>
        <v>0</v>
      </c>
      <c r="K31" s="32" t="s">
        <v>155</v>
      </c>
      <c r="L31" s="24"/>
    </row>
    <row r="32" spans="1:12" ht="21">
      <c r="A32" s="12">
        <v>27</v>
      </c>
      <c r="B32" s="8" t="s">
        <v>125</v>
      </c>
      <c r="C32" s="13" t="s">
        <v>32</v>
      </c>
      <c r="D32" s="12" t="s">
        <v>100</v>
      </c>
      <c r="E32" s="8" t="s">
        <v>124</v>
      </c>
      <c r="F32" s="8">
        <v>6</v>
      </c>
      <c r="G32" s="14">
        <v>60000</v>
      </c>
      <c r="H32" s="15">
        <f t="shared" si="5"/>
        <v>0</v>
      </c>
      <c r="I32" s="15">
        <f t="shared" si="6"/>
        <v>60000</v>
      </c>
      <c r="J32" s="19">
        <f t="shared" si="2"/>
        <v>0</v>
      </c>
      <c r="K32" s="32" t="s">
        <v>155</v>
      </c>
      <c r="L32" s="24"/>
    </row>
    <row r="33" spans="1:12" ht="21">
      <c r="A33" s="12">
        <v>28</v>
      </c>
      <c r="B33" s="8" t="s">
        <v>126</v>
      </c>
      <c r="C33" s="13" t="s">
        <v>20</v>
      </c>
      <c r="D33" s="12" t="s">
        <v>101</v>
      </c>
      <c r="E33" s="8" t="s">
        <v>130</v>
      </c>
      <c r="F33" s="8">
        <v>10</v>
      </c>
      <c r="G33" s="14">
        <v>599000</v>
      </c>
      <c r="H33" s="15">
        <f t="shared" si="5"/>
        <v>0</v>
      </c>
      <c r="I33" s="15">
        <f t="shared" si="6"/>
        <v>599000</v>
      </c>
      <c r="J33" s="19">
        <f t="shared" si="2"/>
        <v>0</v>
      </c>
      <c r="K33" s="32" t="s">
        <v>155</v>
      </c>
      <c r="L33" s="24"/>
    </row>
    <row r="34" spans="1:12" ht="21">
      <c r="A34" s="12">
        <v>29</v>
      </c>
      <c r="B34" s="8" t="s">
        <v>126</v>
      </c>
      <c r="C34" s="13" t="s">
        <v>21</v>
      </c>
      <c r="D34" s="12" t="s">
        <v>101</v>
      </c>
      <c r="E34" s="8" t="s">
        <v>130</v>
      </c>
      <c r="F34" s="8">
        <v>9</v>
      </c>
      <c r="G34" s="14">
        <v>621000</v>
      </c>
      <c r="H34" s="15">
        <f t="shared" si="5"/>
        <v>0</v>
      </c>
      <c r="I34" s="15">
        <f t="shared" si="6"/>
        <v>621000</v>
      </c>
      <c r="J34" s="19">
        <f t="shared" si="2"/>
        <v>0</v>
      </c>
      <c r="K34" s="32" t="s">
        <v>155</v>
      </c>
      <c r="L34" s="24"/>
    </row>
    <row r="35" spans="1:12" ht="21">
      <c r="A35" s="12">
        <v>30</v>
      </c>
      <c r="B35" s="8" t="s">
        <v>126</v>
      </c>
      <c r="C35" s="13" t="s">
        <v>33</v>
      </c>
      <c r="D35" s="12" t="s">
        <v>102</v>
      </c>
      <c r="E35" s="8" t="s">
        <v>130</v>
      </c>
      <c r="F35" s="8">
        <v>14</v>
      </c>
      <c r="G35" s="14">
        <v>866600</v>
      </c>
      <c r="H35" s="15">
        <f aca="true" t="shared" si="7" ref="H35:H98">IF(D35&lt;97,G35/10,0)</f>
        <v>0</v>
      </c>
      <c r="I35" s="15">
        <f>IF(D35&lt;97,0,G35)</f>
        <v>866600</v>
      </c>
      <c r="J35" s="19">
        <f t="shared" si="2"/>
        <v>0</v>
      </c>
      <c r="K35" s="32" t="s">
        <v>155</v>
      </c>
      <c r="L35" s="24"/>
    </row>
    <row r="36" spans="1:12" ht="21">
      <c r="A36" s="12">
        <v>31</v>
      </c>
      <c r="B36" s="8" t="s">
        <v>126</v>
      </c>
      <c r="C36" s="13" t="s">
        <v>34</v>
      </c>
      <c r="D36" s="12" t="s">
        <v>102</v>
      </c>
      <c r="E36" s="8" t="s">
        <v>130</v>
      </c>
      <c r="F36" s="8">
        <v>15</v>
      </c>
      <c r="G36" s="14">
        <v>1065000</v>
      </c>
      <c r="H36" s="15">
        <f t="shared" si="7"/>
        <v>0</v>
      </c>
      <c r="I36" s="15">
        <f>IF(D36&lt;97,0,G36)</f>
        <v>1065000</v>
      </c>
      <c r="J36" s="19">
        <f t="shared" si="2"/>
        <v>0</v>
      </c>
      <c r="K36" s="32" t="s">
        <v>155</v>
      </c>
      <c r="L36" s="24"/>
    </row>
    <row r="37" spans="1:12" ht="21">
      <c r="A37" s="12">
        <v>32</v>
      </c>
      <c r="B37" s="8" t="s">
        <v>125</v>
      </c>
      <c r="C37" s="13" t="s">
        <v>35</v>
      </c>
      <c r="D37" s="12" t="s">
        <v>102</v>
      </c>
      <c r="E37" s="8" t="s">
        <v>124</v>
      </c>
      <c r="F37" s="8">
        <v>24</v>
      </c>
      <c r="G37" s="14">
        <v>573600</v>
      </c>
      <c r="H37" s="15">
        <f t="shared" si="7"/>
        <v>0</v>
      </c>
      <c r="I37" s="15">
        <f>IF(D37&lt;97,0,G37)</f>
        <v>573600</v>
      </c>
      <c r="J37" s="19">
        <f t="shared" si="2"/>
        <v>0</v>
      </c>
      <c r="K37" s="32" t="s">
        <v>155</v>
      </c>
      <c r="L37" s="24"/>
    </row>
    <row r="38" spans="1:12" ht="21">
      <c r="A38" s="12">
        <v>33</v>
      </c>
      <c r="B38" s="8" t="s">
        <v>125</v>
      </c>
      <c r="C38" s="13" t="s">
        <v>36</v>
      </c>
      <c r="D38" s="12" t="s">
        <v>102</v>
      </c>
      <c r="E38" s="8" t="s">
        <v>124</v>
      </c>
      <c r="F38" s="8">
        <v>4</v>
      </c>
      <c r="G38" s="14">
        <v>44800</v>
      </c>
      <c r="H38" s="15">
        <f t="shared" si="7"/>
        <v>0</v>
      </c>
      <c r="I38" s="15">
        <f>IF(D38&lt;97,0,G38)</f>
        <v>44800</v>
      </c>
      <c r="J38" s="19">
        <f t="shared" si="2"/>
        <v>0</v>
      </c>
      <c r="K38" s="32" t="s">
        <v>155</v>
      </c>
      <c r="L38" s="24"/>
    </row>
    <row r="39" spans="1:12" ht="21">
      <c r="A39" s="12">
        <v>34</v>
      </c>
      <c r="B39" s="8" t="s">
        <v>126</v>
      </c>
      <c r="C39" s="13" t="s">
        <v>37</v>
      </c>
      <c r="D39" s="12" t="s">
        <v>103</v>
      </c>
      <c r="E39" s="8" t="s">
        <v>130</v>
      </c>
      <c r="F39" s="8">
        <v>2</v>
      </c>
      <c r="G39" s="14">
        <v>140000</v>
      </c>
      <c r="H39" s="15">
        <f t="shared" si="7"/>
        <v>0</v>
      </c>
      <c r="I39" s="15">
        <f>G39/10*9</f>
        <v>126000</v>
      </c>
      <c r="J39" s="19">
        <f t="shared" si="2"/>
        <v>14000</v>
      </c>
      <c r="K39" s="32" t="s">
        <v>155</v>
      </c>
      <c r="L39" s="24"/>
    </row>
    <row r="40" spans="1:12" ht="21">
      <c r="A40" s="12">
        <v>35</v>
      </c>
      <c r="B40" s="8" t="s">
        <v>126</v>
      </c>
      <c r="C40" s="13" t="s">
        <v>38</v>
      </c>
      <c r="D40" s="12" t="s">
        <v>104</v>
      </c>
      <c r="E40" s="8" t="s">
        <v>130</v>
      </c>
      <c r="F40" s="8">
        <v>1</v>
      </c>
      <c r="G40" s="14">
        <v>86000</v>
      </c>
      <c r="H40" s="15">
        <f t="shared" si="7"/>
        <v>0</v>
      </c>
      <c r="I40" s="15">
        <f>G40/10*9</f>
        <v>77400</v>
      </c>
      <c r="J40" s="19">
        <f t="shared" si="2"/>
        <v>8600</v>
      </c>
      <c r="K40" s="32" t="s">
        <v>155</v>
      </c>
      <c r="L40" s="24"/>
    </row>
    <row r="41" spans="1:12" ht="21">
      <c r="A41" s="12">
        <v>36</v>
      </c>
      <c r="B41" s="8" t="s">
        <v>126</v>
      </c>
      <c r="C41" s="13" t="s">
        <v>18</v>
      </c>
      <c r="D41" s="12" t="s">
        <v>105</v>
      </c>
      <c r="E41" s="8" t="s">
        <v>130</v>
      </c>
      <c r="F41" s="8">
        <v>6</v>
      </c>
      <c r="G41" s="14">
        <v>381200</v>
      </c>
      <c r="H41" s="15">
        <f t="shared" si="7"/>
        <v>0</v>
      </c>
      <c r="I41" s="15">
        <f>G41/10*9</f>
        <v>343080</v>
      </c>
      <c r="J41" s="19">
        <f t="shared" si="2"/>
        <v>38120</v>
      </c>
      <c r="K41" s="32" t="s">
        <v>155</v>
      </c>
      <c r="L41" s="24"/>
    </row>
    <row r="42" spans="1:12" ht="21">
      <c r="A42" s="12">
        <v>37</v>
      </c>
      <c r="B42" s="8" t="s">
        <v>126</v>
      </c>
      <c r="C42" s="13" t="s">
        <v>39</v>
      </c>
      <c r="D42" s="12" t="s">
        <v>105</v>
      </c>
      <c r="E42" s="8" t="s">
        <v>130</v>
      </c>
      <c r="F42" s="8">
        <v>6</v>
      </c>
      <c r="G42" s="14">
        <v>448800</v>
      </c>
      <c r="H42" s="15">
        <f t="shared" si="7"/>
        <v>0</v>
      </c>
      <c r="I42" s="15">
        <f>G42/10*9</f>
        <v>403920</v>
      </c>
      <c r="J42" s="19">
        <f t="shared" si="2"/>
        <v>44880</v>
      </c>
      <c r="K42" s="32" t="s">
        <v>155</v>
      </c>
      <c r="L42" s="24"/>
    </row>
    <row r="43" spans="1:12" ht="21">
      <c r="A43" s="12">
        <v>38</v>
      </c>
      <c r="B43" s="8" t="s">
        <v>126</v>
      </c>
      <c r="C43" s="13" t="s">
        <v>40</v>
      </c>
      <c r="D43" s="12" t="s">
        <v>106</v>
      </c>
      <c r="E43" s="8" t="s">
        <v>130</v>
      </c>
      <c r="F43" s="8">
        <v>5</v>
      </c>
      <c r="G43" s="14">
        <v>350000</v>
      </c>
      <c r="H43" s="15">
        <f t="shared" si="7"/>
        <v>0</v>
      </c>
      <c r="I43" s="15">
        <f>G43/10*7</f>
        <v>245000</v>
      </c>
      <c r="J43" s="19">
        <f t="shared" si="2"/>
        <v>105000</v>
      </c>
      <c r="K43" s="32" t="s">
        <v>155</v>
      </c>
      <c r="L43" s="24"/>
    </row>
    <row r="44" spans="1:12" ht="21">
      <c r="A44" s="12">
        <v>39</v>
      </c>
      <c r="B44" s="8" t="s">
        <v>126</v>
      </c>
      <c r="C44" s="13" t="s">
        <v>16</v>
      </c>
      <c r="D44" s="12" t="s">
        <v>106</v>
      </c>
      <c r="E44" s="8" t="s">
        <v>130</v>
      </c>
      <c r="F44" s="8">
        <v>3</v>
      </c>
      <c r="G44" s="14">
        <v>261900</v>
      </c>
      <c r="H44" s="15">
        <f t="shared" si="7"/>
        <v>0</v>
      </c>
      <c r="I44" s="15">
        <f>G44/10*7</f>
        <v>183330</v>
      </c>
      <c r="J44" s="19">
        <f t="shared" si="2"/>
        <v>78570</v>
      </c>
      <c r="K44" s="30" t="s">
        <v>197</v>
      </c>
      <c r="L44" s="24"/>
    </row>
    <row r="45" spans="1:12" ht="21">
      <c r="A45" s="12">
        <v>40</v>
      </c>
      <c r="B45" s="8" t="s">
        <v>126</v>
      </c>
      <c r="C45" s="13" t="s">
        <v>41</v>
      </c>
      <c r="D45" s="12" t="s">
        <v>106</v>
      </c>
      <c r="E45" s="8" t="s">
        <v>130</v>
      </c>
      <c r="F45" s="8">
        <v>1</v>
      </c>
      <c r="G45" s="14">
        <v>391260</v>
      </c>
      <c r="H45" s="15">
        <f t="shared" si="7"/>
        <v>0</v>
      </c>
      <c r="I45" s="15">
        <f>G45/10*7</f>
        <v>273882</v>
      </c>
      <c r="J45" s="19">
        <f t="shared" si="2"/>
        <v>117378</v>
      </c>
      <c r="K45" s="32" t="s">
        <v>155</v>
      </c>
      <c r="L45" s="24"/>
    </row>
    <row r="46" spans="1:12" ht="21">
      <c r="A46" s="12">
        <v>41</v>
      </c>
      <c r="B46" s="8" t="s">
        <v>126</v>
      </c>
      <c r="C46" s="13" t="s">
        <v>42</v>
      </c>
      <c r="D46" s="12" t="s">
        <v>107</v>
      </c>
      <c r="E46" s="8" t="s">
        <v>130</v>
      </c>
      <c r="F46" s="8">
        <v>4</v>
      </c>
      <c r="G46" s="14">
        <v>270000</v>
      </c>
      <c r="H46" s="15">
        <f t="shared" si="7"/>
        <v>0</v>
      </c>
      <c r="I46" s="15">
        <f>G46/10*7</f>
        <v>189000</v>
      </c>
      <c r="J46" s="19">
        <f t="shared" si="2"/>
        <v>81000</v>
      </c>
      <c r="K46" s="32" t="s">
        <v>155</v>
      </c>
      <c r="L46" s="24"/>
    </row>
    <row r="47" spans="1:12" ht="21">
      <c r="A47" s="12">
        <v>42</v>
      </c>
      <c r="B47" s="8" t="s">
        <v>126</v>
      </c>
      <c r="C47" s="13" t="s">
        <v>43</v>
      </c>
      <c r="D47" s="12" t="s">
        <v>107</v>
      </c>
      <c r="E47" s="8" t="s">
        <v>130</v>
      </c>
      <c r="F47" s="8">
        <v>1</v>
      </c>
      <c r="G47" s="14">
        <v>240000</v>
      </c>
      <c r="H47" s="15">
        <f t="shared" si="7"/>
        <v>0</v>
      </c>
      <c r="I47" s="15">
        <f>G47/10*7</f>
        <v>168000</v>
      </c>
      <c r="J47" s="19">
        <f t="shared" si="2"/>
        <v>72000</v>
      </c>
      <c r="K47" s="32" t="s">
        <v>155</v>
      </c>
      <c r="L47" s="24"/>
    </row>
    <row r="48" spans="1:12" ht="21">
      <c r="A48" s="12">
        <v>43</v>
      </c>
      <c r="B48" s="8" t="s">
        <v>126</v>
      </c>
      <c r="C48" s="13" t="s">
        <v>40</v>
      </c>
      <c r="D48" s="12" t="s">
        <v>108</v>
      </c>
      <c r="E48" s="8" t="s">
        <v>130</v>
      </c>
      <c r="F48" s="8">
        <v>5</v>
      </c>
      <c r="G48" s="14">
        <v>425000</v>
      </c>
      <c r="H48" s="15">
        <f t="shared" si="7"/>
        <v>0</v>
      </c>
      <c r="I48" s="15">
        <f>G48/10*6</f>
        <v>255000</v>
      </c>
      <c r="J48" s="19">
        <f t="shared" si="2"/>
        <v>170000</v>
      </c>
      <c r="K48" s="32" t="s">
        <v>155</v>
      </c>
      <c r="L48" s="24"/>
    </row>
    <row r="49" spans="1:12" ht="21">
      <c r="A49" s="12">
        <v>44</v>
      </c>
      <c r="B49" s="8" t="s">
        <v>126</v>
      </c>
      <c r="C49" s="13" t="s">
        <v>19</v>
      </c>
      <c r="D49" s="12" t="s">
        <v>108</v>
      </c>
      <c r="E49" s="8" t="s">
        <v>130</v>
      </c>
      <c r="F49" s="8">
        <v>5</v>
      </c>
      <c r="G49" s="14">
        <v>467500</v>
      </c>
      <c r="H49" s="15">
        <f t="shared" si="7"/>
        <v>0</v>
      </c>
      <c r="I49" s="15">
        <f aca="true" t="shared" si="8" ref="I49:I58">G49/10*6</f>
        <v>280500</v>
      </c>
      <c r="J49" s="19">
        <f t="shared" si="2"/>
        <v>187000</v>
      </c>
      <c r="K49" s="32" t="s">
        <v>155</v>
      </c>
      <c r="L49" s="24"/>
    </row>
    <row r="50" spans="1:12" ht="21">
      <c r="A50" s="12">
        <v>45</v>
      </c>
      <c r="B50" s="8" t="s">
        <v>125</v>
      </c>
      <c r="C50" s="13" t="s">
        <v>44</v>
      </c>
      <c r="D50" s="12" t="s">
        <v>108</v>
      </c>
      <c r="E50" s="8" t="s">
        <v>129</v>
      </c>
      <c r="F50" s="8">
        <v>1</v>
      </c>
      <c r="G50" s="14">
        <v>45000</v>
      </c>
      <c r="H50" s="15">
        <f t="shared" si="7"/>
        <v>0</v>
      </c>
      <c r="I50" s="15">
        <f t="shared" si="8"/>
        <v>27000</v>
      </c>
      <c r="J50" s="19">
        <f t="shared" si="2"/>
        <v>18000</v>
      </c>
      <c r="K50" s="31" t="s">
        <v>197</v>
      </c>
      <c r="L50" s="24"/>
    </row>
    <row r="51" spans="1:12" ht="39">
      <c r="A51" s="12">
        <v>46</v>
      </c>
      <c r="B51" s="8" t="s">
        <v>125</v>
      </c>
      <c r="C51" s="13" t="s">
        <v>45</v>
      </c>
      <c r="D51" s="12" t="s">
        <v>109</v>
      </c>
      <c r="E51" s="8" t="s">
        <v>131</v>
      </c>
      <c r="F51" s="8">
        <v>1</v>
      </c>
      <c r="G51" s="14">
        <v>22800</v>
      </c>
      <c r="H51" s="15">
        <f t="shared" si="7"/>
        <v>0</v>
      </c>
      <c r="I51" s="15">
        <f t="shared" si="8"/>
        <v>13680</v>
      </c>
      <c r="J51" s="27">
        <f t="shared" si="2"/>
        <v>9120</v>
      </c>
      <c r="K51" s="30" t="s">
        <v>151</v>
      </c>
      <c r="L51" s="28"/>
    </row>
    <row r="52" spans="1:12" ht="21">
      <c r="A52" s="12">
        <v>47</v>
      </c>
      <c r="B52" s="8" t="s">
        <v>125</v>
      </c>
      <c r="C52" s="13" t="s">
        <v>46</v>
      </c>
      <c r="D52" s="12" t="s">
        <v>109</v>
      </c>
      <c r="E52" s="8" t="s">
        <v>129</v>
      </c>
      <c r="F52" s="8">
        <v>2</v>
      </c>
      <c r="G52" s="14">
        <v>24000</v>
      </c>
      <c r="H52" s="15">
        <f t="shared" si="7"/>
        <v>0</v>
      </c>
      <c r="I52" s="15">
        <f t="shared" si="8"/>
        <v>14400</v>
      </c>
      <c r="J52" s="27">
        <f t="shared" si="2"/>
        <v>9600</v>
      </c>
      <c r="K52" s="30" t="s">
        <v>151</v>
      </c>
      <c r="L52" s="28"/>
    </row>
    <row r="53" spans="1:12" ht="21">
      <c r="A53" s="12">
        <v>48</v>
      </c>
      <c r="B53" s="8" t="s">
        <v>125</v>
      </c>
      <c r="C53" s="13" t="s">
        <v>47</v>
      </c>
      <c r="D53" s="12" t="s">
        <v>109</v>
      </c>
      <c r="E53" s="8" t="s">
        <v>134</v>
      </c>
      <c r="F53" s="8">
        <v>9</v>
      </c>
      <c r="G53" s="14">
        <v>24000</v>
      </c>
      <c r="H53" s="15">
        <f t="shared" si="7"/>
        <v>0</v>
      </c>
      <c r="I53" s="15">
        <f t="shared" si="8"/>
        <v>14400</v>
      </c>
      <c r="J53" s="27">
        <f t="shared" si="2"/>
        <v>9600</v>
      </c>
      <c r="K53" s="30" t="s">
        <v>151</v>
      </c>
      <c r="L53" s="28"/>
    </row>
    <row r="54" spans="1:12" ht="21">
      <c r="A54" s="12">
        <v>49</v>
      </c>
      <c r="B54" s="8" t="s">
        <v>125</v>
      </c>
      <c r="C54" s="13" t="s">
        <v>48</v>
      </c>
      <c r="D54" s="12" t="s">
        <v>109</v>
      </c>
      <c r="E54" s="8" t="s">
        <v>129</v>
      </c>
      <c r="F54" s="8">
        <v>2</v>
      </c>
      <c r="G54" s="14">
        <v>94000</v>
      </c>
      <c r="H54" s="15">
        <f t="shared" si="7"/>
        <v>0</v>
      </c>
      <c r="I54" s="15">
        <f t="shared" si="8"/>
        <v>56400</v>
      </c>
      <c r="J54" s="27">
        <f t="shared" si="2"/>
        <v>37600</v>
      </c>
      <c r="K54" s="30" t="s">
        <v>151</v>
      </c>
      <c r="L54" s="28"/>
    </row>
    <row r="55" spans="1:12" ht="21">
      <c r="A55" s="12">
        <v>50</v>
      </c>
      <c r="B55" s="8" t="s">
        <v>126</v>
      </c>
      <c r="C55" s="13" t="s">
        <v>40</v>
      </c>
      <c r="D55" s="12" t="s">
        <v>110</v>
      </c>
      <c r="E55" s="8" t="s">
        <v>130</v>
      </c>
      <c r="F55" s="8">
        <v>5</v>
      </c>
      <c r="G55" s="14">
        <v>422500</v>
      </c>
      <c r="H55" s="15">
        <f t="shared" si="7"/>
        <v>0</v>
      </c>
      <c r="I55" s="15">
        <f t="shared" si="8"/>
        <v>253500</v>
      </c>
      <c r="J55" s="19">
        <f t="shared" si="2"/>
        <v>169000</v>
      </c>
      <c r="K55" s="32" t="s">
        <v>155</v>
      </c>
      <c r="L55" s="24"/>
    </row>
    <row r="56" spans="1:12" ht="21">
      <c r="A56" s="12">
        <v>51</v>
      </c>
      <c r="B56" s="8" t="s">
        <v>126</v>
      </c>
      <c r="C56" s="13" t="s">
        <v>49</v>
      </c>
      <c r="D56" s="12" t="s">
        <v>110</v>
      </c>
      <c r="E56" s="8" t="s">
        <v>130</v>
      </c>
      <c r="F56" s="8">
        <v>1</v>
      </c>
      <c r="G56" s="14">
        <v>124000</v>
      </c>
      <c r="H56" s="15">
        <f t="shared" si="7"/>
        <v>0</v>
      </c>
      <c r="I56" s="15">
        <f t="shared" si="8"/>
        <v>74400</v>
      </c>
      <c r="J56" s="19">
        <f t="shared" si="2"/>
        <v>49600</v>
      </c>
      <c r="K56" s="32" t="s">
        <v>155</v>
      </c>
      <c r="L56" s="24"/>
    </row>
    <row r="57" spans="1:12" ht="21">
      <c r="A57" s="12">
        <v>52</v>
      </c>
      <c r="B57" s="8" t="s">
        <v>125</v>
      </c>
      <c r="C57" s="13" t="s">
        <v>50</v>
      </c>
      <c r="D57" s="12" t="s">
        <v>110</v>
      </c>
      <c r="E57" s="8" t="s">
        <v>129</v>
      </c>
      <c r="F57" s="8">
        <v>1</v>
      </c>
      <c r="G57" s="14">
        <v>160500</v>
      </c>
      <c r="H57" s="15">
        <f t="shared" si="7"/>
        <v>0</v>
      </c>
      <c r="I57" s="15">
        <f t="shared" si="8"/>
        <v>96300</v>
      </c>
      <c r="J57" s="19">
        <f t="shared" si="2"/>
        <v>64200</v>
      </c>
      <c r="K57" s="31" t="s">
        <v>197</v>
      </c>
      <c r="L57" s="24"/>
    </row>
    <row r="58" spans="1:12" ht="21">
      <c r="A58" s="12">
        <v>53</v>
      </c>
      <c r="B58" s="8" t="s">
        <v>125</v>
      </c>
      <c r="C58" s="13" t="s">
        <v>51</v>
      </c>
      <c r="D58" s="12" t="s">
        <v>110</v>
      </c>
      <c r="E58" s="8" t="s">
        <v>129</v>
      </c>
      <c r="F58" s="8">
        <v>1</v>
      </c>
      <c r="G58" s="14">
        <v>141000</v>
      </c>
      <c r="H58" s="15">
        <f t="shared" si="7"/>
        <v>0</v>
      </c>
      <c r="I58" s="15">
        <f t="shared" si="8"/>
        <v>84600</v>
      </c>
      <c r="J58" s="19">
        <f t="shared" si="2"/>
        <v>56400</v>
      </c>
      <c r="K58" s="31" t="s">
        <v>197</v>
      </c>
      <c r="L58" s="24"/>
    </row>
    <row r="59" spans="1:12" ht="21">
      <c r="A59" s="12">
        <v>54</v>
      </c>
      <c r="B59" s="8" t="s">
        <v>126</v>
      </c>
      <c r="C59" s="13" t="s">
        <v>40</v>
      </c>
      <c r="D59" s="12" t="s">
        <v>111</v>
      </c>
      <c r="E59" s="8" t="s">
        <v>130</v>
      </c>
      <c r="F59" s="8">
        <v>5</v>
      </c>
      <c r="G59" s="14">
        <v>420000</v>
      </c>
      <c r="H59" s="15">
        <f t="shared" si="7"/>
        <v>0</v>
      </c>
      <c r="I59" s="15">
        <f aca="true" t="shared" si="9" ref="I59:I65">G59/10*5</f>
        <v>210000</v>
      </c>
      <c r="J59" s="19">
        <f t="shared" si="2"/>
        <v>210000</v>
      </c>
      <c r="K59" s="30" t="s">
        <v>155</v>
      </c>
      <c r="L59" s="24"/>
    </row>
    <row r="60" spans="1:12" ht="21">
      <c r="A60" s="12">
        <v>55</v>
      </c>
      <c r="B60" s="8" t="s">
        <v>126</v>
      </c>
      <c r="C60" s="13" t="s">
        <v>52</v>
      </c>
      <c r="D60" s="12" t="s">
        <v>111</v>
      </c>
      <c r="E60" s="8" t="s">
        <v>124</v>
      </c>
      <c r="F60" s="8">
        <v>1</v>
      </c>
      <c r="G60" s="14">
        <v>526000</v>
      </c>
      <c r="H60" s="15">
        <f t="shared" si="7"/>
        <v>0</v>
      </c>
      <c r="I60" s="15">
        <f t="shared" si="9"/>
        <v>263000</v>
      </c>
      <c r="J60" s="19">
        <f t="shared" si="2"/>
        <v>263000</v>
      </c>
      <c r="K60" s="33" t="s">
        <v>152</v>
      </c>
      <c r="L60" s="24"/>
    </row>
    <row r="61" spans="1:12" ht="21">
      <c r="A61" s="12">
        <v>56</v>
      </c>
      <c r="B61" s="8" t="s">
        <v>125</v>
      </c>
      <c r="C61" s="13" t="s">
        <v>51</v>
      </c>
      <c r="D61" s="12" t="s">
        <v>111</v>
      </c>
      <c r="E61" s="8" t="s">
        <v>129</v>
      </c>
      <c r="F61" s="8">
        <v>1</v>
      </c>
      <c r="G61" s="14">
        <v>144000</v>
      </c>
      <c r="H61" s="15">
        <f t="shared" si="7"/>
        <v>0</v>
      </c>
      <c r="I61" s="15">
        <f t="shared" si="9"/>
        <v>72000</v>
      </c>
      <c r="J61" s="19">
        <f t="shared" si="2"/>
        <v>72000</v>
      </c>
      <c r="K61" s="31" t="s">
        <v>197</v>
      </c>
      <c r="L61" s="24"/>
    </row>
    <row r="62" spans="1:12" ht="21">
      <c r="A62" s="12">
        <v>57</v>
      </c>
      <c r="B62" s="8" t="s">
        <v>125</v>
      </c>
      <c r="C62" s="13" t="s">
        <v>53</v>
      </c>
      <c r="D62" s="12" t="s">
        <v>112</v>
      </c>
      <c r="E62" s="8" t="s">
        <v>124</v>
      </c>
      <c r="F62" s="8">
        <v>18</v>
      </c>
      <c r="G62" s="14">
        <v>468000</v>
      </c>
      <c r="H62" s="15">
        <f t="shared" si="7"/>
        <v>0</v>
      </c>
      <c r="I62" s="15">
        <f t="shared" si="9"/>
        <v>234000</v>
      </c>
      <c r="J62" s="19">
        <f t="shared" si="2"/>
        <v>234000</v>
      </c>
      <c r="K62" s="30" t="s">
        <v>155</v>
      </c>
      <c r="L62" s="24"/>
    </row>
    <row r="63" spans="1:12" ht="21">
      <c r="A63" s="12">
        <v>58</v>
      </c>
      <c r="B63" s="8" t="s">
        <v>126</v>
      </c>
      <c r="C63" s="13" t="s">
        <v>54</v>
      </c>
      <c r="D63" s="12" t="s">
        <v>112</v>
      </c>
      <c r="E63" s="8" t="s">
        <v>130</v>
      </c>
      <c r="F63" s="8">
        <v>4</v>
      </c>
      <c r="G63" s="14">
        <v>372700</v>
      </c>
      <c r="H63" s="15">
        <f t="shared" si="7"/>
        <v>0</v>
      </c>
      <c r="I63" s="15">
        <f t="shared" si="9"/>
        <v>186350</v>
      </c>
      <c r="J63" s="19">
        <f t="shared" si="2"/>
        <v>186350</v>
      </c>
      <c r="K63" s="32" t="s">
        <v>155</v>
      </c>
      <c r="L63" s="24"/>
    </row>
    <row r="64" spans="1:12" ht="21">
      <c r="A64" s="12">
        <v>59</v>
      </c>
      <c r="B64" s="8" t="s">
        <v>126</v>
      </c>
      <c r="C64" s="13" t="s">
        <v>55</v>
      </c>
      <c r="D64" s="12" t="s">
        <v>112</v>
      </c>
      <c r="E64" s="8" t="s">
        <v>130</v>
      </c>
      <c r="F64" s="8">
        <v>21</v>
      </c>
      <c r="G64" s="14">
        <v>1707300</v>
      </c>
      <c r="H64" s="15">
        <f t="shared" si="7"/>
        <v>0</v>
      </c>
      <c r="I64" s="15">
        <f t="shared" si="9"/>
        <v>853650</v>
      </c>
      <c r="J64" s="19">
        <f t="shared" si="2"/>
        <v>853650</v>
      </c>
      <c r="K64" s="32" t="s">
        <v>155</v>
      </c>
      <c r="L64" s="24"/>
    </row>
    <row r="65" spans="1:12" ht="21">
      <c r="A65" s="12">
        <v>60</v>
      </c>
      <c r="B65" s="8" t="s">
        <v>125</v>
      </c>
      <c r="C65" s="13" t="s">
        <v>56</v>
      </c>
      <c r="D65" s="12" t="s">
        <v>113</v>
      </c>
      <c r="E65" s="8" t="s">
        <v>129</v>
      </c>
      <c r="F65" s="8">
        <v>15</v>
      </c>
      <c r="G65" s="14">
        <v>4700000</v>
      </c>
      <c r="H65" s="15">
        <f t="shared" si="7"/>
        <v>0</v>
      </c>
      <c r="I65" s="15">
        <f t="shared" si="9"/>
        <v>2350000</v>
      </c>
      <c r="J65" s="19">
        <f t="shared" si="2"/>
        <v>2350000</v>
      </c>
      <c r="K65" s="33" t="s">
        <v>153</v>
      </c>
      <c r="L65" s="24"/>
    </row>
    <row r="66" spans="1:12" ht="21">
      <c r="A66" s="12">
        <v>61</v>
      </c>
      <c r="B66" s="8" t="s">
        <v>126</v>
      </c>
      <c r="C66" s="13" t="s">
        <v>37</v>
      </c>
      <c r="D66" s="12" t="s">
        <v>114</v>
      </c>
      <c r="E66" s="8" t="s">
        <v>130</v>
      </c>
      <c r="F66" s="8">
        <v>2</v>
      </c>
      <c r="G66" s="14">
        <v>167000</v>
      </c>
      <c r="H66" s="15">
        <f t="shared" si="7"/>
        <v>0</v>
      </c>
      <c r="I66" s="15">
        <f>G66/10*4</f>
        <v>66800</v>
      </c>
      <c r="J66" s="19">
        <f t="shared" si="2"/>
        <v>100200</v>
      </c>
      <c r="K66" s="30" t="s">
        <v>155</v>
      </c>
      <c r="L66" s="24"/>
    </row>
    <row r="67" spans="1:12" ht="21">
      <c r="A67" s="12">
        <v>62</v>
      </c>
      <c r="B67" s="8" t="s">
        <v>126</v>
      </c>
      <c r="C67" s="13" t="s">
        <v>43</v>
      </c>
      <c r="D67" s="12" t="s">
        <v>114</v>
      </c>
      <c r="E67" s="8" t="s">
        <v>130</v>
      </c>
      <c r="F67" s="8">
        <v>2</v>
      </c>
      <c r="G67" s="14">
        <v>270000</v>
      </c>
      <c r="H67" s="15">
        <f t="shared" si="7"/>
        <v>0</v>
      </c>
      <c r="I67" s="15">
        <f aca="true" t="shared" si="10" ref="I67:I73">G67/10*4</f>
        <v>108000</v>
      </c>
      <c r="J67" s="19">
        <f t="shared" si="2"/>
        <v>162000</v>
      </c>
      <c r="K67" s="30" t="s">
        <v>155</v>
      </c>
      <c r="L67" s="24"/>
    </row>
    <row r="68" spans="1:12" ht="39">
      <c r="A68" s="12">
        <v>63</v>
      </c>
      <c r="B68" s="8" t="s">
        <v>125</v>
      </c>
      <c r="C68" s="13" t="s">
        <v>57</v>
      </c>
      <c r="D68" s="12" t="s">
        <v>114</v>
      </c>
      <c r="E68" s="8" t="s">
        <v>129</v>
      </c>
      <c r="F68" s="8">
        <v>1</v>
      </c>
      <c r="G68" s="14">
        <v>81800</v>
      </c>
      <c r="H68" s="15">
        <f t="shared" si="7"/>
        <v>0</v>
      </c>
      <c r="I68" s="15">
        <f t="shared" si="10"/>
        <v>32720</v>
      </c>
      <c r="J68" s="19">
        <f t="shared" si="2"/>
        <v>49080</v>
      </c>
      <c r="K68" s="31" t="s">
        <v>197</v>
      </c>
      <c r="L68" s="24"/>
    </row>
    <row r="69" spans="1:12" ht="21">
      <c r="A69" s="12">
        <v>64</v>
      </c>
      <c r="B69" s="8" t="s">
        <v>125</v>
      </c>
      <c r="C69" s="13" t="s">
        <v>58</v>
      </c>
      <c r="D69" s="12" t="s">
        <v>114</v>
      </c>
      <c r="E69" s="8" t="s">
        <v>124</v>
      </c>
      <c r="F69" s="8">
        <v>33</v>
      </c>
      <c r="G69" s="14">
        <v>891000</v>
      </c>
      <c r="H69" s="15">
        <f t="shared" si="7"/>
        <v>0</v>
      </c>
      <c r="I69" s="15">
        <f t="shared" si="10"/>
        <v>356400</v>
      </c>
      <c r="J69" s="19">
        <f t="shared" si="2"/>
        <v>534600</v>
      </c>
      <c r="K69" s="30" t="s">
        <v>155</v>
      </c>
      <c r="L69" s="24"/>
    </row>
    <row r="70" spans="1:12" ht="21">
      <c r="A70" s="12">
        <v>65</v>
      </c>
      <c r="B70" s="8" t="s">
        <v>126</v>
      </c>
      <c r="C70" s="13" t="s">
        <v>59</v>
      </c>
      <c r="D70" s="12" t="s">
        <v>114</v>
      </c>
      <c r="E70" s="8" t="s">
        <v>130</v>
      </c>
      <c r="F70" s="8">
        <v>8</v>
      </c>
      <c r="G70" s="14">
        <v>668400</v>
      </c>
      <c r="H70" s="15">
        <f t="shared" si="7"/>
        <v>0</v>
      </c>
      <c r="I70" s="15">
        <f t="shared" si="10"/>
        <v>267360</v>
      </c>
      <c r="J70" s="19">
        <f t="shared" si="2"/>
        <v>401040</v>
      </c>
      <c r="K70" s="30" t="s">
        <v>155</v>
      </c>
      <c r="L70" s="24"/>
    </row>
    <row r="71" spans="1:12" ht="21">
      <c r="A71" s="12">
        <v>66</v>
      </c>
      <c r="B71" s="8" t="s">
        <v>126</v>
      </c>
      <c r="C71" s="13" t="s">
        <v>60</v>
      </c>
      <c r="D71" s="12" t="s">
        <v>114</v>
      </c>
      <c r="E71" s="8" t="s">
        <v>130</v>
      </c>
      <c r="F71" s="8">
        <v>12</v>
      </c>
      <c r="G71" s="14">
        <v>1620600</v>
      </c>
      <c r="H71" s="15">
        <f t="shared" si="7"/>
        <v>0</v>
      </c>
      <c r="I71" s="15">
        <f t="shared" si="10"/>
        <v>648240</v>
      </c>
      <c r="J71" s="19">
        <f aca="true" t="shared" si="11" ref="J71:J104">G71-I71</f>
        <v>972360</v>
      </c>
      <c r="K71" s="30" t="s">
        <v>155</v>
      </c>
      <c r="L71" s="24"/>
    </row>
    <row r="72" spans="1:12" ht="39">
      <c r="A72" s="12">
        <v>67</v>
      </c>
      <c r="B72" s="8" t="s">
        <v>125</v>
      </c>
      <c r="C72" s="13" t="s">
        <v>61</v>
      </c>
      <c r="D72" s="12" t="s">
        <v>114</v>
      </c>
      <c r="E72" s="8" t="s">
        <v>129</v>
      </c>
      <c r="F72" s="8">
        <v>1</v>
      </c>
      <c r="G72" s="14">
        <v>250000</v>
      </c>
      <c r="H72" s="15">
        <f t="shared" si="7"/>
        <v>0</v>
      </c>
      <c r="I72" s="15">
        <f t="shared" si="10"/>
        <v>100000</v>
      </c>
      <c r="J72" s="19">
        <f t="shared" si="11"/>
        <v>150000</v>
      </c>
      <c r="K72" s="31" t="s">
        <v>197</v>
      </c>
      <c r="L72" s="24"/>
    </row>
    <row r="73" spans="1:12" ht="21">
      <c r="A73" s="12">
        <v>68</v>
      </c>
      <c r="B73" s="8" t="s">
        <v>126</v>
      </c>
      <c r="C73" s="13" t="s">
        <v>62</v>
      </c>
      <c r="D73" s="12" t="s">
        <v>115</v>
      </c>
      <c r="E73" s="8" t="s">
        <v>130</v>
      </c>
      <c r="F73" s="8">
        <v>10</v>
      </c>
      <c r="G73" s="14">
        <v>986000</v>
      </c>
      <c r="H73" s="15">
        <f t="shared" si="7"/>
        <v>0</v>
      </c>
      <c r="I73" s="15">
        <f t="shared" si="10"/>
        <v>394400</v>
      </c>
      <c r="J73" s="19">
        <f t="shared" si="11"/>
        <v>591600</v>
      </c>
      <c r="K73" s="30" t="s">
        <v>155</v>
      </c>
      <c r="L73" s="24"/>
    </row>
    <row r="74" spans="1:12" ht="21">
      <c r="A74" s="12">
        <v>69</v>
      </c>
      <c r="B74" s="8" t="s">
        <v>125</v>
      </c>
      <c r="C74" s="13" t="s">
        <v>63</v>
      </c>
      <c r="D74" s="12" t="s">
        <v>115</v>
      </c>
      <c r="E74" s="8" t="s">
        <v>124</v>
      </c>
      <c r="F74" s="8">
        <v>12</v>
      </c>
      <c r="G74" s="14">
        <v>330000</v>
      </c>
      <c r="H74" s="15">
        <f t="shared" si="7"/>
        <v>0</v>
      </c>
      <c r="I74" s="15">
        <f>G74/10*4</f>
        <v>132000</v>
      </c>
      <c r="J74" s="19">
        <f t="shared" si="11"/>
        <v>198000</v>
      </c>
      <c r="K74" s="30" t="s">
        <v>155</v>
      </c>
      <c r="L74" s="24"/>
    </row>
    <row r="75" spans="1:12" ht="21">
      <c r="A75" s="12">
        <v>70</v>
      </c>
      <c r="B75" s="8" t="s">
        <v>126</v>
      </c>
      <c r="C75" s="13" t="s">
        <v>64</v>
      </c>
      <c r="D75" s="12" t="s">
        <v>116</v>
      </c>
      <c r="E75" s="8" t="s">
        <v>130</v>
      </c>
      <c r="F75" s="8">
        <v>27</v>
      </c>
      <c r="G75" s="14">
        <v>2273400</v>
      </c>
      <c r="H75" s="15">
        <f t="shared" si="7"/>
        <v>0</v>
      </c>
      <c r="I75" s="15">
        <f aca="true" t="shared" si="12" ref="I75:I80">G75/10*3</f>
        <v>682020</v>
      </c>
      <c r="J75" s="19">
        <f t="shared" si="11"/>
        <v>1591380</v>
      </c>
      <c r="K75" s="30" t="s">
        <v>155</v>
      </c>
      <c r="L75" s="24"/>
    </row>
    <row r="76" spans="1:12" ht="21">
      <c r="A76" s="12">
        <v>71</v>
      </c>
      <c r="B76" s="8" t="s">
        <v>126</v>
      </c>
      <c r="C76" s="13" t="s">
        <v>15</v>
      </c>
      <c r="D76" s="12" t="s">
        <v>116</v>
      </c>
      <c r="E76" s="8" t="s">
        <v>130</v>
      </c>
      <c r="F76" s="8">
        <v>3</v>
      </c>
      <c r="G76" s="14">
        <v>402600</v>
      </c>
      <c r="H76" s="15">
        <f t="shared" si="7"/>
        <v>0</v>
      </c>
      <c r="I76" s="15">
        <f t="shared" si="12"/>
        <v>120780</v>
      </c>
      <c r="J76" s="19">
        <f t="shared" si="11"/>
        <v>281820</v>
      </c>
      <c r="K76" s="30" t="s">
        <v>155</v>
      </c>
      <c r="L76" s="24"/>
    </row>
    <row r="77" spans="1:12" ht="21">
      <c r="A77" s="12">
        <v>72</v>
      </c>
      <c r="B77" s="8" t="s">
        <v>126</v>
      </c>
      <c r="C77" s="13" t="s">
        <v>65</v>
      </c>
      <c r="D77" s="12" t="s">
        <v>116</v>
      </c>
      <c r="E77" s="8" t="s">
        <v>130</v>
      </c>
      <c r="F77" s="8">
        <v>20</v>
      </c>
      <c r="G77" s="14">
        <v>1954000</v>
      </c>
      <c r="H77" s="15">
        <f t="shared" si="7"/>
        <v>0</v>
      </c>
      <c r="I77" s="15">
        <f t="shared" si="12"/>
        <v>586200</v>
      </c>
      <c r="J77" s="19">
        <f t="shared" si="11"/>
        <v>1367800</v>
      </c>
      <c r="K77" s="30" t="s">
        <v>155</v>
      </c>
      <c r="L77" s="24"/>
    </row>
    <row r="78" spans="1:12" ht="21">
      <c r="A78" s="12">
        <v>73</v>
      </c>
      <c r="B78" s="8" t="s">
        <v>125</v>
      </c>
      <c r="C78" s="13" t="s">
        <v>66</v>
      </c>
      <c r="D78" s="12" t="s">
        <v>116</v>
      </c>
      <c r="E78" s="8" t="s">
        <v>124</v>
      </c>
      <c r="F78" s="8">
        <v>53</v>
      </c>
      <c r="G78" s="14">
        <v>1420000</v>
      </c>
      <c r="H78" s="15">
        <f t="shared" si="7"/>
        <v>0</v>
      </c>
      <c r="I78" s="15">
        <f t="shared" si="12"/>
        <v>426000</v>
      </c>
      <c r="J78" s="19">
        <f t="shared" si="11"/>
        <v>994000</v>
      </c>
      <c r="K78" s="30" t="s">
        <v>155</v>
      </c>
      <c r="L78" s="24"/>
    </row>
    <row r="79" spans="1:12" ht="39">
      <c r="A79" s="12">
        <v>74</v>
      </c>
      <c r="B79" s="8" t="s">
        <v>125</v>
      </c>
      <c r="C79" s="13" t="s">
        <v>76</v>
      </c>
      <c r="D79" s="12" t="s">
        <v>117</v>
      </c>
      <c r="E79" s="8" t="s">
        <v>124</v>
      </c>
      <c r="F79" s="8">
        <v>4</v>
      </c>
      <c r="G79" s="14">
        <v>174060</v>
      </c>
      <c r="H79" s="15">
        <f t="shared" si="7"/>
        <v>0</v>
      </c>
      <c r="I79" s="15">
        <f t="shared" si="12"/>
        <v>52218</v>
      </c>
      <c r="J79" s="19">
        <f t="shared" si="11"/>
        <v>121842</v>
      </c>
      <c r="K79" s="33" t="s">
        <v>154</v>
      </c>
      <c r="L79" s="24"/>
    </row>
    <row r="80" spans="1:12" ht="21">
      <c r="A80" s="12">
        <v>75</v>
      </c>
      <c r="B80" s="8" t="s">
        <v>126</v>
      </c>
      <c r="C80" s="13" t="s">
        <v>40</v>
      </c>
      <c r="D80" s="12" t="s">
        <v>118</v>
      </c>
      <c r="E80" s="8" t="s">
        <v>130</v>
      </c>
      <c r="F80" s="8">
        <v>5</v>
      </c>
      <c r="G80" s="14">
        <v>425000</v>
      </c>
      <c r="H80" s="15">
        <f t="shared" si="7"/>
        <v>0</v>
      </c>
      <c r="I80" s="15">
        <f t="shared" si="12"/>
        <v>127500</v>
      </c>
      <c r="J80" s="19">
        <f t="shared" si="11"/>
        <v>297500</v>
      </c>
      <c r="K80" s="30" t="s">
        <v>155</v>
      </c>
      <c r="L80" s="24"/>
    </row>
    <row r="81" spans="1:12" ht="21">
      <c r="A81" s="12">
        <v>76</v>
      </c>
      <c r="B81" s="8" t="s">
        <v>126</v>
      </c>
      <c r="C81" s="13" t="s">
        <v>67</v>
      </c>
      <c r="D81" s="12" t="s">
        <v>119</v>
      </c>
      <c r="E81" s="8" t="s">
        <v>130</v>
      </c>
      <c r="F81" s="8">
        <v>9</v>
      </c>
      <c r="G81" s="14">
        <v>756000</v>
      </c>
      <c r="H81" s="15">
        <f t="shared" si="7"/>
        <v>0</v>
      </c>
      <c r="I81" s="15">
        <f aca="true" t="shared" si="13" ref="I81:I86">G81/10*2</f>
        <v>151200</v>
      </c>
      <c r="J81" s="19">
        <f t="shared" si="11"/>
        <v>604800</v>
      </c>
      <c r="K81" s="30" t="s">
        <v>155</v>
      </c>
      <c r="L81" s="24"/>
    </row>
    <row r="82" spans="1:12" ht="21">
      <c r="A82" s="12">
        <v>77</v>
      </c>
      <c r="B82" s="8" t="s">
        <v>126</v>
      </c>
      <c r="C82" s="13" t="s">
        <v>18</v>
      </c>
      <c r="D82" s="12" t="s">
        <v>119</v>
      </c>
      <c r="E82" s="8" t="s">
        <v>130</v>
      </c>
      <c r="F82" s="8">
        <v>6</v>
      </c>
      <c r="G82" s="14">
        <v>549000</v>
      </c>
      <c r="H82" s="15">
        <f t="shared" si="7"/>
        <v>0</v>
      </c>
      <c r="I82" s="15">
        <f t="shared" si="13"/>
        <v>109800</v>
      </c>
      <c r="J82" s="19">
        <f t="shared" si="11"/>
        <v>439200</v>
      </c>
      <c r="K82" s="30" t="s">
        <v>155</v>
      </c>
      <c r="L82" s="24"/>
    </row>
    <row r="83" spans="1:12" ht="21">
      <c r="A83" s="12">
        <v>78</v>
      </c>
      <c r="B83" s="8" t="s">
        <v>126</v>
      </c>
      <c r="C83" s="13" t="s">
        <v>21</v>
      </c>
      <c r="D83" s="12" t="s">
        <v>119</v>
      </c>
      <c r="E83" s="8" t="s">
        <v>130</v>
      </c>
      <c r="F83" s="8">
        <v>9</v>
      </c>
      <c r="G83" s="14">
        <v>864000</v>
      </c>
      <c r="H83" s="15">
        <f t="shared" si="7"/>
        <v>0</v>
      </c>
      <c r="I83" s="15">
        <f t="shared" si="13"/>
        <v>172800</v>
      </c>
      <c r="J83" s="19">
        <f t="shared" si="11"/>
        <v>691200</v>
      </c>
      <c r="K83" s="30" t="s">
        <v>155</v>
      </c>
      <c r="L83" s="24"/>
    </row>
    <row r="84" spans="1:12" ht="21">
      <c r="A84" s="12">
        <v>79</v>
      </c>
      <c r="B84" s="8" t="s">
        <v>126</v>
      </c>
      <c r="C84" s="13" t="s">
        <v>68</v>
      </c>
      <c r="D84" s="12" t="s">
        <v>119</v>
      </c>
      <c r="E84" s="8" t="s">
        <v>130</v>
      </c>
      <c r="F84" s="8">
        <v>3</v>
      </c>
      <c r="G84" s="14">
        <v>253440</v>
      </c>
      <c r="H84" s="15">
        <f t="shared" si="7"/>
        <v>0</v>
      </c>
      <c r="I84" s="15">
        <f t="shared" si="13"/>
        <v>50688</v>
      </c>
      <c r="J84" s="19">
        <f t="shared" si="11"/>
        <v>202752</v>
      </c>
      <c r="K84" s="30" t="s">
        <v>155</v>
      </c>
      <c r="L84" s="24"/>
    </row>
    <row r="85" spans="1:12" ht="21">
      <c r="A85" s="12">
        <v>80</v>
      </c>
      <c r="B85" s="8" t="s">
        <v>125</v>
      </c>
      <c r="C85" s="13" t="s">
        <v>69</v>
      </c>
      <c r="D85" s="12" t="s">
        <v>119</v>
      </c>
      <c r="E85" s="8" t="s">
        <v>124</v>
      </c>
      <c r="F85" s="8">
        <v>44</v>
      </c>
      <c r="G85" s="14">
        <v>1077560</v>
      </c>
      <c r="H85" s="15">
        <f t="shared" si="7"/>
        <v>0</v>
      </c>
      <c r="I85" s="15">
        <f t="shared" si="13"/>
        <v>215512</v>
      </c>
      <c r="J85" s="19">
        <f t="shared" si="11"/>
        <v>862048</v>
      </c>
      <c r="K85" s="30" t="s">
        <v>155</v>
      </c>
      <c r="L85" s="24"/>
    </row>
    <row r="86" spans="1:12" ht="21">
      <c r="A86" s="12">
        <v>81</v>
      </c>
      <c r="B86" s="8" t="s">
        <v>125</v>
      </c>
      <c r="C86" s="13" t="s">
        <v>70</v>
      </c>
      <c r="D86" s="12" t="s">
        <v>120</v>
      </c>
      <c r="E86" s="8" t="s">
        <v>132</v>
      </c>
      <c r="F86" s="8">
        <v>1</v>
      </c>
      <c r="G86" s="14">
        <v>250000</v>
      </c>
      <c r="H86" s="15">
        <f t="shared" si="7"/>
        <v>0</v>
      </c>
      <c r="I86" s="15">
        <f t="shared" si="13"/>
        <v>50000</v>
      </c>
      <c r="J86" s="19">
        <f t="shared" si="11"/>
        <v>200000</v>
      </c>
      <c r="K86" s="30" t="s">
        <v>154</v>
      </c>
      <c r="L86" s="24"/>
    </row>
    <row r="87" spans="1:12" ht="21">
      <c r="A87" s="12">
        <v>82</v>
      </c>
      <c r="B87" s="8" t="s">
        <v>128</v>
      </c>
      <c r="C87" s="13" t="s">
        <v>71</v>
      </c>
      <c r="D87" s="12" t="s">
        <v>120</v>
      </c>
      <c r="E87" s="8" t="s">
        <v>135</v>
      </c>
      <c r="F87" s="8">
        <v>1</v>
      </c>
      <c r="G87" s="14">
        <v>20000</v>
      </c>
      <c r="H87" s="15">
        <f t="shared" si="7"/>
        <v>0</v>
      </c>
      <c r="I87" s="15">
        <f>G87/10*2</f>
        <v>4000</v>
      </c>
      <c r="J87" s="19">
        <f t="shared" si="11"/>
        <v>16000</v>
      </c>
      <c r="K87" s="33" t="s">
        <v>154</v>
      </c>
      <c r="L87" s="24"/>
    </row>
    <row r="88" spans="1:12" ht="21">
      <c r="A88" s="12">
        <v>83</v>
      </c>
      <c r="B88" s="8" t="s">
        <v>136</v>
      </c>
      <c r="C88" s="13" t="s">
        <v>18</v>
      </c>
      <c r="D88" s="12" t="s">
        <v>121</v>
      </c>
      <c r="E88" s="8" t="s">
        <v>137</v>
      </c>
      <c r="F88" s="8">
        <v>6</v>
      </c>
      <c r="G88" s="14">
        <v>570000</v>
      </c>
      <c r="H88" s="15">
        <f t="shared" si="7"/>
        <v>0</v>
      </c>
      <c r="I88" s="15">
        <f>G88/10*1</f>
        <v>57000</v>
      </c>
      <c r="J88" s="19">
        <f t="shared" si="11"/>
        <v>513000</v>
      </c>
      <c r="K88" s="30" t="s">
        <v>155</v>
      </c>
      <c r="L88" s="24"/>
    </row>
    <row r="89" spans="1:12" ht="21">
      <c r="A89" s="12">
        <v>84</v>
      </c>
      <c r="B89" s="8" t="s">
        <v>136</v>
      </c>
      <c r="C89" s="13" t="s">
        <v>59</v>
      </c>
      <c r="D89" s="12" t="s">
        <v>121</v>
      </c>
      <c r="E89" s="8" t="s">
        <v>137</v>
      </c>
      <c r="F89" s="8">
        <v>8</v>
      </c>
      <c r="G89" s="14">
        <v>728000</v>
      </c>
      <c r="H89" s="15">
        <f t="shared" si="7"/>
        <v>0</v>
      </c>
      <c r="I89" s="15">
        <f>G89/10*1</f>
        <v>72800</v>
      </c>
      <c r="J89" s="19">
        <f t="shared" si="11"/>
        <v>655200</v>
      </c>
      <c r="K89" s="30" t="s">
        <v>155</v>
      </c>
      <c r="L89" s="24"/>
    </row>
    <row r="90" spans="1:12" ht="21">
      <c r="A90" s="12">
        <v>85</v>
      </c>
      <c r="B90" s="8" t="s">
        <v>136</v>
      </c>
      <c r="C90" s="13" t="s">
        <v>60</v>
      </c>
      <c r="D90" s="12" t="s">
        <v>121</v>
      </c>
      <c r="E90" s="8" t="s">
        <v>137</v>
      </c>
      <c r="F90" s="8">
        <v>12</v>
      </c>
      <c r="G90" s="14">
        <v>1278000</v>
      </c>
      <c r="H90" s="15">
        <f t="shared" si="7"/>
        <v>0</v>
      </c>
      <c r="I90" s="15">
        <f>G90/10*1</f>
        <v>127800</v>
      </c>
      <c r="J90" s="19">
        <f t="shared" si="11"/>
        <v>1150200</v>
      </c>
      <c r="K90" s="30" t="s">
        <v>155</v>
      </c>
      <c r="L90" s="24"/>
    </row>
    <row r="91" spans="1:12" ht="21">
      <c r="A91" s="12">
        <v>86</v>
      </c>
      <c r="B91" s="8" t="s">
        <v>136</v>
      </c>
      <c r="C91" s="13" t="s">
        <v>72</v>
      </c>
      <c r="D91" s="12" t="s">
        <v>121</v>
      </c>
      <c r="E91" s="8" t="s">
        <v>137</v>
      </c>
      <c r="F91" s="8">
        <v>1</v>
      </c>
      <c r="G91" s="14">
        <v>109000</v>
      </c>
      <c r="H91" s="15">
        <f t="shared" si="7"/>
        <v>0</v>
      </c>
      <c r="I91" s="15">
        <f>G91/10*1</f>
        <v>10900</v>
      </c>
      <c r="J91" s="19">
        <f t="shared" si="11"/>
        <v>98100</v>
      </c>
      <c r="K91" s="30" t="s">
        <v>155</v>
      </c>
      <c r="L91" s="24"/>
    </row>
    <row r="92" spans="1:12" ht="21">
      <c r="A92" s="12">
        <v>87</v>
      </c>
      <c r="B92" s="8" t="s">
        <v>138</v>
      </c>
      <c r="C92" s="13" t="s">
        <v>73</v>
      </c>
      <c r="D92" s="12" t="s">
        <v>121</v>
      </c>
      <c r="E92" s="8" t="s">
        <v>135</v>
      </c>
      <c r="F92" s="8">
        <v>30</v>
      </c>
      <c r="G92" s="14">
        <v>810000</v>
      </c>
      <c r="H92" s="15">
        <f t="shared" si="7"/>
        <v>0</v>
      </c>
      <c r="I92" s="15">
        <f>G92/10*1</f>
        <v>81000</v>
      </c>
      <c r="J92" s="19">
        <f t="shared" si="11"/>
        <v>729000</v>
      </c>
      <c r="K92" s="30" t="s">
        <v>155</v>
      </c>
      <c r="L92" s="24"/>
    </row>
    <row r="93" spans="1:12" ht="39">
      <c r="A93" s="12">
        <v>88</v>
      </c>
      <c r="B93" s="8" t="s">
        <v>138</v>
      </c>
      <c r="C93" s="17" t="s">
        <v>77</v>
      </c>
      <c r="D93" s="12" t="s">
        <v>122</v>
      </c>
      <c r="E93" s="8" t="s">
        <v>139</v>
      </c>
      <c r="F93" s="8">
        <v>1</v>
      </c>
      <c r="G93" s="14">
        <v>150000</v>
      </c>
      <c r="H93" s="15">
        <f t="shared" si="7"/>
        <v>0</v>
      </c>
      <c r="I93" s="15">
        <f aca="true" t="shared" si="14" ref="I93:I103">G93/10*0</f>
        <v>0</v>
      </c>
      <c r="J93" s="19">
        <f t="shared" si="11"/>
        <v>150000</v>
      </c>
      <c r="K93" s="31" t="s">
        <v>197</v>
      </c>
      <c r="L93" s="24"/>
    </row>
    <row r="94" spans="1:12" ht="39">
      <c r="A94" s="12">
        <v>89</v>
      </c>
      <c r="B94" s="8" t="s">
        <v>138</v>
      </c>
      <c r="C94" s="17" t="s">
        <v>78</v>
      </c>
      <c r="D94" s="12" t="s">
        <v>122</v>
      </c>
      <c r="E94" s="8" t="s">
        <v>139</v>
      </c>
      <c r="F94" s="8">
        <v>1</v>
      </c>
      <c r="G94" s="14">
        <v>150000</v>
      </c>
      <c r="H94" s="15">
        <f t="shared" si="7"/>
        <v>0</v>
      </c>
      <c r="I94" s="15">
        <f t="shared" si="14"/>
        <v>0</v>
      </c>
      <c r="J94" s="19">
        <f t="shared" si="11"/>
        <v>150000</v>
      </c>
      <c r="K94" s="31" t="s">
        <v>197</v>
      </c>
      <c r="L94" s="24"/>
    </row>
    <row r="95" spans="1:12" ht="21">
      <c r="A95" s="12">
        <v>90</v>
      </c>
      <c r="B95" s="8" t="s">
        <v>136</v>
      </c>
      <c r="C95" s="13" t="s">
        <v>18</v>
      </c>
      <c r="D95" s="12" t="s">
        <v>123</v>
      </c>
      <c r="E95" s="8" t="s">
        <v>137</v>
      </c>
      <c r="F95" s="8">
        <v>6</v>
      </c>
      <c r="G95" s="14">
        <v>552720</v>
      </c>
      <c r="H95" s="15">
        <f t="shared" si="7"/>
        <v>0</v>
      </c>
      <c r="I95" s="15">
        <f t="shared" si="14"/>
        <v>0</v>
      </c>
      <c r="J95" s="19">
        <f t="shared" si="11"/>
        <v>552720</v>
      </c>
      <c r="K95" s="31" t="s">
        <v>164</v>
      </c>
      <c r="L95" s="24"/>
    </row>
    <row r="96" spans="1:12" ht="21">
      <c r="A96" s="12">
        <v>91</v>
      </c>
      <c r="B96" s="8" t="s">
        <v>136</v>
      </c>
      <c r="C96" s="13" t="s">
        <v>18</v>
      </c>
      <c r="D96" s="12" t="s">
        <v>123</v>
      </c>
      <c r="E96" s="8" t="s">
        <v>137</v>
      </c>
      <c r="F96" s="8">
        <v>6</v>
      </c>
      <c r="G96" s="14">
        <v>558600</v>
      </c>
      <c r="H96" s="15">
        <f t="shared" si="7"/>
        <v>0</v>
      </c>
      <c r="I96" s="15">
        <f t="shared" si="14"/>
        <v>0</v>
      </c>
      <c r="J96" s="19">
        <f t="shared" si="11"/>
        <v>558600</v>
      </c>
      <c r="K96" s="31" t="s">
        <v>164</v>
      </c>
      <c r="L96" s="24"/>
    </row>
    <row r="97" spans="1:12" ht="21">
      <c r="A97" s="12">
        <v>92</v>
      </c>
      <c r="B97" s="8" t="s">
        <v>136</v>
      </c>
      <c r="C97" s="13" t="s">
        <v>74</v>
      </c>
      <c r="D97" s="12" t="s">
        <v>123</v>
      </c>
      <c r="E97" s="8" t="s">
        <v>137</v>
      </c>
      <c r="F97" s="8">
        <v>8</v>
      </c>
      <c r="G97" s="14">
        <v>831080</v>
      </c>
      <c r="H97" s="15">
        <f t="shared" si="7"/>
        <v>0</v>
      </c>
      <c r="I97" s="15">
        <f t="shared" si="14"/>
        <v>0</v>
      </c>
      <c r="J97" s="19">
        <f t="shared" si="11"/>
        <v>831080</v>
      </c>
      <c r="K97" s="31" t="s">
        <v>164</v>
      </c>
      <c r="L97" s="24"/>
    </row>
    <row r="98" spans="1:12" ht="21">
      <c r="A98" s="12">
        <v>93</v>
      </c>
      <c r="B98" s="8" t="s">
        <v>138</v>
      </c>
      <c r="C98" s="13" t="s">
        <v>31</v>
      </c>
      <c r="D98" s="12" t="s">
        <v>123</v>
      </c>
      <c r="E98" s="8" t="s">
        <v>135</v>
      </c>
      <c r="F98" s="8">
        <v>40</v>
      </c>
      <c r="G98" s="14">
        <v>1057600</v>
      </c>
      <c r="H98" s="15">
        <f t="shared" si="7"/>
        <v>0</v>
      </c>
      <c r="I98" s="15">
        <f t="shared" si="14"/>
        <v>0</v>
      </c>
      <c r="J98" s="19">
        <f t="shared" si="11"/>
        <v>1057600</v>
      </c>
      <c r="K98" s="31" t="s">
        <v>164</v>
      </c>
      <c r="L98" s="24"/>
    </row>
    <row r="99" spans="1:12" ht="21">
      <c r="A99" s="29">
        <v>94</v>
      </c>
      <c r="B99" s="25" t="s">
        <v>126</v>
      </c>
      <c r="C99" s="18" t="s">
        <v>156</v>
      </c>
      <c r="D99" s="36" t="s">
        <v>157</v>
      </c>
      <c r="E99" s="35" t="s">
        <v>158</v>
      </c>
      <c r="F99" s="25">
        <v>10</v>
      </c>
      <c r="G99" s="14">
        <v>960000</v>
      </c>
      <c r="H99" s="15">
        <f aca="true" t="shared" si="15" ref="H99:H104">IF(D99&lt;97,G99/10,0)</f>
        <v>0</v>
      </c>
      <c r="I99" s="15">
        <f t="shared" si="14"/>
        <v>0</v>
      </c>
      <c r="J99" s="19">
        <f t="shared" si="11"/>
        <v>960000</v>
      </c>
      <c r="K99" s="31" t="s">
        <v>164</v>
      </c>
      <c r="L99" s="24"/>
    </row>
    <row r="100" spans="1:12" ht="21">
      <c r="A100" s="29">
        <v>95</v>
      </c>
      <c r="B100" s="25" t="s">
        <v>126</v>
      </c>
      <c r="C100" s="16" t="s">
        <v>159</v>
      </c>
      <c r="D100" s="36" t="s">
        <v>157</v>
      </c>
      <c r="E100" s="35" t="s">
        <v>158</v>
      </c>
      <c r="F100" s="25">
        <v>8</v>
      </c>
      <c r="G100" s="14">
        <v>768000</v>
      </c>
      <c r="H100" s="15">
        <f t="shared" si="15"/>
        <v>0</v>
      </c>
      <c r="I100" s="15">
        <f t="shared" si="14"/>
        <v>0</v>
      </c>
      <c r="J100" s="19">
        <f t="shared" si="11"/>
        <v>768000</v>
      </c>
      <c r="K100" s="31" t="s">
        <v>164</v>
      </c>
      <c r="L100" s="24"/>
    </row>
    <row r="101" spans="1:12" ht="21">
      <c r="A101" s="29">
        <v>96</v>
      </c>
      <c r="B101" s="25" t="s">
        <v>126</v>
      </c>
      <c r="C101" s="18" t="s">
        <v>160</v>
      </c>
      <c r="D101" s="36" t="s">
        <v>157</v>
      </c>
      <c r="E101" s="35" t="s">
        <v>158</v>
      </c>
      <c r="F101" s="25">
        <v>10</v>
      </c>
      <c r="G101" s="14">
        <v>1290000</v>
      </c>
      <c r="H101" s="15">
        <f t="shared" si="15"/>
        <v>0</v>
      </c>
      <c r="I101" s="15">
        <f t="shared" si="14"/>
        <v>0</v>
      </c>
      <c r="J101" s="19">
        <f t="shared" si="11"/>
        <v>1290000</v>
      </c>
      <c r="K101" s="31" t="s">
        <v>164</v>
      </c>
      <c r="L101" s="24"/>
    </row>
    <row r="102" spans="1:12" ht="21">
      <c r="A102" s="29">
        <v>97</v>
      </c>
      <c r="B102" s="25" t="s">
        <v>126</v>
      </c>
      <c r="C102" s="16" t="s">
        <v>161</v>
      </c>
      <c r="D102" s="36" t="s">
        <v>157</v>
      </c>
      <c r="E102" s="35" t="s">
        <v>158</v>
      </c>
      <c r="F102" s="25">
        <v>8</v>
      </c>
      <c r="G102" s="14">
        <v>1040000</v>
      </c>
      <c r="H102" s="15">
        <f t="shared" si="15"/>
        <v>0</v>
      </c>
      <c r="I102" s="15">
        <f t="shared" si="14"/>
        <v>0</v>
      </c>
      <c r="J102" s="19">
        <f t="shared" si="11"/>
        <v>1040000</v>
      </c>
      <c r="K102" s="31" t="s">
        <v>164</v>
      </c>
      <c r="L102" s="24"/>
    </row>
    <row r="103" spans="1:12" ht="21">
      <c r="A103" s="29">
        <v>98</v>
      </c>
      <c r="B103" s="25" t="s">
        <v>126</v>
      </c>
      <c r="C103" s="13" t="s">
        <v>162</v>
      </c>
      <c r="D103" s="36" t="s">
        <v>157</v>
      </c>
      <c r="E103" s="35" t="s">
        <v>158</v>
      </c>
      <c r="F103" s="25">
        <v>3</v>
      </c>
      <c r="G103" s="14">
        <v>342000</v>
      </c>
      <c r="H103" s="15">
        <f t="shared" si="15"/>
        <v>0</v>
      </c>
      <c r="I103" s="15">
        <f t="shared" si="14"/>
        <v>0</v>
      </c>
      <c r="J103" s="19">
        <f t="shared" si="11"/>
        <v>342000</v>
      </c>
      <c r="K103" s="46" t="s">
        <v>173</v>
      </c>
      <c r="L103" s="24"/>
    </row>
    <row r="104" spans="1:12" ht="21">
      <c r="A104" s="29">
        <v>99</v>
      </c>
      <c r="B104" s="25" t="s">
        <v>126</v>
      </c>
      <c r="C104" s="13" t="s">
        <v>163</v>
      </c>
      <c r="D104" s="36" t="s">
        <v>157</v>
      </c>
      <c r="E104" s="35" t="s">
        <v>158</v>
      </c>
      <c r="F104" s="25">
        <v>3</v>
      </c>
      <c r="G104" s="14">
        <v>660000</v>
      </c>
      <c r="H104" s="15">
        <f t="shared" si="15"/>
        <v>0</v>
      </c>
      <c r="I104" s="15">
        <f>G104/10*0</f>
        <v>0</v>
      </c>
      <c r="J104" s="19">
        <f t="shared" si="11"/>
        <v>660000</v>
      </c>
      <c r="K104" s="46" t="s">
        <v>173</v>
      </c>
      <c r="L104" s="24"/>
    </row>
    <row r="105" spans="1:12" ht="22.5">
      <c r="A105" s="52">
        <v>100</v>
      </c>
      <c r="B105" s="39" t="s">
        <v>169</v>
      </c>
      <c r="C105" s="41" t="s">
        <v>170</v>
      </c>
      <c r="D105" s="40" t="s">
        <v>171</v>
      </c>
      <c r="E105" s="39" t="s">
        <v>172</v>
      </c>
      <c r="F105" s="42">
        <v>2</v>
      </c>
      <c r="G105" s="43">
        <v>340000</v>
      </c>
      <c r="H105" s="44">
        <f>IF(D105&lt;108,G105/10,0)</f>
        <v>0</v>
      </c>
      <c r="I105" s="44">
        <f>H105</f>
        <v>0</v>
      </c>
      <c r="J105" s="45">
        <f>G105-I105</f>
        <v>340000</v>
      </c>
      <c r="K105" s="46" t="s">
        <v>173</v>
      </c>
      <c r="L105" s="47" t="s">
        <v>174</v>
      </c>
    </row>
    <row r="106" spans="1:12" s="48" customFormat="1" ht="22.5">
      <c r="A106" s="52">
        <v>101</v>
      </c>
      <c r="B106" s="39" t="s">
        <v>169</v>
      </c>
      <c r="C106" s="41" t="s">
        <v>175</v>
      </c>
      <c r="D106" s="40" t="s">
        <v>171</v>
      </c>
      <c r="E106" s="42" t="s">
        <v>172</v>
      </c>
      <c r="F106" s="42">
        <v>2</v>
      </c>
      <c r="G106" s="43">
        <v>800000</v>
      </c>
      <c r="H106" s="44">
        <f aca="true" t="shared" si="16" ref="H106:H124">IF(D106&lt;108,G106/10,0)</f>
        <v>0</v>
      </c>
      <c r="I106" s="44">
        <f aca="true" t="shared" si="17" ref="I106:I124">H106</f>
        <v>0</v>
      </c>
      <c r="J106" s="45">
        <f aca="true" t="shared" si="18" ref="J106:J124">G106-I106</f>
        <v>800000</v>
      </c>
      <c r="K106" s="46" t="s">
        <v>173</v>
      </c>
      <c r="L106" s="47" t="s">
        <v>174</v>
      </c>
    </row>
    <row r="107" spans="1:12" s="48" customFormat="1" ht="22.5">
      <c r="A107" s="52">
        <v>102</v>
      </c>
      <c r="B107" s="39" t="s">
        <v>169</v>
      </c>
      <c r="C107" s="41" t="s">
        <v>175</v>
      </c>
      <c r="D107" s="40" t="s">
        <v>171</v>
      </c>
      <c r="E107" s="42" t="s">
        <v>172</v>
      </c>
      <c r="F107" s="42">
        <v>5</v>
      </c>
      <c r="G107" s="43">
        <v>1500000</v>
      </c>
      <c r="H107" s="44">
        <f t="shared" si="16"/>
        <v>0</v>
      </c>
      <c r="I107" s="44">
        <f t="shared" si="17"/>
        <v>0</v>
      </c>
      <c r="J107" s="45">
        <f t="shared" si="18"/>
        <v>1500000</v>
      </c>
      <c r="K107" s="46" t="s">
        <v>173</v>
      </c>
      <c r="L107" s="47" t="s">
        <v>174</v>
      </c>
    </row>
    <row r="108" spans="1:12" s="48" customFormat="1" ht="22.5">
      <c r="A108" s="52">
        <v>103</v>
      </c>
      <c r="B108" s="39" t="s">
        <v>169</v>
      </c>
      <c r="C108" s="41" t="s">
        <v>175</v>
      </c>
      <c r="D108" s="40" t="s">
        <v>171</v>
      </c>
      <c r="E108" s="42" t="s">
        <v>172</v>
      </c>
      <c r="F108" s="42">
        <v>1</v>
      </c>
      <c r="G108" s="43">
        <v>300000</v>
      </c>
      <c r="H108" s="44">
        <f t="shared" si="16"/>
        <v>0</v>
      </c>
      <c r="I108" s="44">
        <f t="shared" si="17"/>
        <v>0</v>
      </c>
      <c r="J108" s="45">
        <f t="shared" si="18"/>
        <v>300000</v>
      </c>
      <c r="K108" s="46" t="s">
        <v>173</v>
      </c>
      <c r="L108" s="47" t="s">
        <v>174</v>
      </c>
    </row>
    <row r="109" spans="1:12" s="48" customFormat="1" ht="22.5">
      <c r="A109" s="52">
        <v>104</v>
      </c>
      <c r="B109" s="39" t="s">
        <v>169</v>
      </c>
      <c r="C109" s="41" t="s">
        <v>176</v>
      </c>
      <c r="D109" s="40" t="s">
        <v>171</v>
      </c>
      <c r="E109" s="42" t="s">
        <v>172</v>
      </c>
      <c r="F109" s="42">
        <v>2</v>
      </c>
      <c r="G109" s="43">
        <v>280000</v>
      </c>
      <c r="H109" s="44">
        <f t="shared" si="16"/>
        <v>0</v>
      </c>
      <c r="I109" s="44">
        <f t="shared" si="17"/>
        <v>0</v>
      </c>
      <c r="J109" s="45">
        <f t="shared" si="18"/>
        <v>280000</v>
      </c>
      <c r="K109" s="46" t="s">
        <v>173</v>
      </c>
      <c r="L109" s="47" t="s">
        <v>174</v>
      </c>
    </row>
    <row r="110" spans="1:12" s="48" customFormat="1" ht="22.5">
      <c r="A110" s="52">
        <v>105</v>
      </c>
      <c r="B110" s="39" t="s">
        <v>169</v>
      </c>
      <c r="C110" s="41" t="s">
        <v>177</v>
      </c>
      <c r="D110" s="40" t="s">
        <v>171</v>
      </c>
      <c r="E110" s="42" t="s">
        <v>172</v>
      </c>
      <c r="F110" s="42">
        <v>1</v>
      </c>
      <c r="G110" s="43">
        <v>97000</v>
      </c>
      <c r="H110" s="44">
        <f t="shared" si="16"/>
        <v>0</v>
      </c>
      <c r="I110" s="44">
        <f t="shared" si="17"/>
        <v>0</v>
      </c>
      <c r="J110" s="49">
        <f t="shared" si="18"/>
        <v>97000</v>
      </c>
      <c r="K110" s="46" t="s">
        <v>173</v>
      </c>
      <c r="L110" s="47" t="s">
        <v>174</v>
      </c>
    </row>
    <row r="111" spans="1:12" s="48" customFormat="1" ht="22.5">
      <c r="A111" s="52">
        <v>106</v>
      </c>
      <c r="B111" s="39" t="s">
        <v>169</v>
      </c>
      <c r="C111" s="41" t="s">
        <v>177</v>
      </c>
      <c r="D111" s="40" t="s">
        <v>171</v>
      </c>
      <c r="E111" s="42" t="s">
        <v>172</v>
      </c>
      <c r="F111" s="42">
        <v>1</v>
      </c>
      <c r="G111" s="43">
        <v>97000</v>
      </c>
      <c r="H111" s="44">
        <f t="shared" si="16"/>
        <v>0</v>
      </c>
      <c r="I111" s="44">
        <f t="shared" si="17"/>
        <v>0</v>
      </c>
      <c r="J111" s="49">
        <f t="shared" si="18"/>
        <v>97000</v>
      </c>
      <c r="K111" s="46" t="s">
        <v>173</v>
      </c>
      <c r="L111" s="47" t="s">
        <v>174</v>
      </c>
    </row>
    <row r="112" spans="1:12" s="48" customFormat="1" ht="22.5">
      <c r="A112" s="52">
        <v>107</v>
      </c>
      <c r="B112" s="42" t="s">
        <v>178</v>
      </c>
      <c r="C112" s="41" t="s">
        <v>179</v>
      </c>
      <c r="D112" s="40" t="s">
        <v>171</v>
      </c>
      <c r="E112" s="42" t="s">
        <v>180</v>
      </c>
      <c r="F112" s="42">
        <v>2</v>
      </c>
      <c r="G112" s="43">
        <v>200000</v>
      </c>
      <c r="H112" s="44">
        <f t="shared" si="16"/>
        <v>0</v>
      </c>
      <c r="I112" s="44">
        <f t="shared" si="17"/>
        <v>0</v>
      </c>
      <c r="J112" s="49">
        <f t="shared" si="18"/>
        <v>200000</v>
      </c>
      <c r="K112" s="46" t="s">
        <v>173</v>
      </c>
      <c r="L112" s="47" t="s">
        <v>174</v>
      </c>
    </row>
    <row r="113" spans="1:12" s="48" customFormat="1" ht="22.5">
      <c r="A113" s="52">
        <v>108</v>
      </c>
      <c r="B113" s="42" t="s">
        <v>181</v>
      </c>
      <c r="C113" s="41" t="s">
        <v>182</v>
      </c>
      <c r="D113" s="40" t="s">
        <v>171</v>
      </c>
      <c r="E113" s="42" t="s">
        <v>172</v>
      </c>
      <c r="F113" s="42">
        <v>1</v>
      </c>
      <c r="G113" s="43">
        <v>16000</v>
      </c>
      <c r="H113" s="44">
        <f t="shared" si="16"/>
        <v>0</v>
      </c>
      <c r="I113" s="44">
        <f t="shared" si="17"/>
        <v>0</v>
      </c>
      <c r="J113" s="49">
        <f t="shared" si="18"/>
        <v>16000</v>
      </c>
      <c r="K113" s="46" t="s">
        <v>173</v>
      </c>
      <c r="L113" s="47" t="s">
        <v>174</v>
      </c>
    </row>
    <row r="114" spans="1:12" s="48" customFormat="1" ht="22.5">
      <c r="A114" s="52">
        <v>109</v>
      </c>
      <c r="B114" s="42" t="s">
        <v>169</v>
      </c>
      <c r="C114" s="41" t="s">
        <v>183</v>
      </c>
      <c r="D114" s="40" t="s">
        <v>171</v>
      </c>
      <c r="E114" s="42" t="s">
        <v>184</v>
      </c>
      <c r="F114" s="42">
        <v>2</v>
      </c>
      <c r="G114" s="43">
        <v>160000</v>
      </c>
      <c r="H114" s="44">
        <f t="shared" si="16"/>
        <v>0</v>
      </c>
      <c r="I114" s="44">
        <f t="shared" si="17"/>
        <v>0</v>
      </c>
      <c r="J114" s="49">
        <f t="shared" si="18"/>
        <v>160000</v>
      </c>
      <c r="K114" s="46" t="s">
        <v>173</v>
      </c>
      <c r="L114" s="47" t="s">
        <v>174</v>
      </c>
    </row>
    <row r="115" spans="1:12" s="48" customFormat="1" ht="22.5">
      <c r="A115" s="52">
        <v>110</v>
      </c>
      <c r="B115" s="42" t="s">
        <v>169</v>
      </c>
      <c r="C115" s="41" t="s">
        <v>185</v>
      </c>
      <c r="D115" s="40" t="s">
        <v>171</v>
      </c>
      <c r="E115" s="42" t="s">
        <v>186</v>
      </c>
      <c r="F115" s="42">
        <v>2</v>
      </c>
      <c r="G115" s="43">
        <v>70000</v>
      </c>
      <c r="H115" s="44">
        <f t="shared" si="16"/>
        <v>0</v>
      </c>
      <c r="I115" s="44">
        <f t="shared" si="17"/>
        <v>0</v>
      </c>
      <c r="J115" s="49">
        <f t="shared" si="18"/>
        <v>70000</v>
      </c>
      <c r="K115" s="46" t="s">
        <v>173</v>
      </c>
      <c r="L115" s="47" t="s">
        <v>174</v>
      </c>
    </row>
    <row r="116" spans="1:12" s="48" customFormat="1" ht="22.5">
      <c r="A116" s="52">
        <v>111</v>
      </c>
      <c r="B116" s="42" t="s">
        <v>169</v>
      </c>
      <c r="C116" s="41" t="s">
        <v>187</v>
      </c>
      <c r="D116" s="40" t="s">
        <v>171</v>
      </c>
      <c r="E116" s="42" t="s">
        <v>186</v>
      </c>
      <c r="F116" s="42">
        <v>4</v>
      </c>
      <c r="G116" s="43">
        <v>140000</v>
      </c>
      <c r="H116" s="44">
        <f t="shared" si="16"/>
        <v>0</v>
      </c>
      <c r="I116" s="44">
        <f t="shared" si="17"/>
        <v>0</v>
      </c>
      <c r="J116" s="49">
        <f t="shared" si="18"/>
        <v>140000</v>
      </c>
      <c r="K116" s="46" t="s">
        <v>173</v>
      </c>
      <c r="L116" s="47" t="s">
        <v>174</v>
      </c>
    </row>
    <row r="117" spans="1:12" s="48" customFormat="1" ht="31.5">
      <c r="A117" s="52">
        <v>112</v>
      </c>
      <c r="B117" s="42" t="s">
        <v>169</v>
      </c>
      <c r="C117" s="41" t="s">
        <v>188</v>
      </c>
      <c r="D117" s="40" t="s">
        <v>190</v>
      </c>
      <c r="E117" s="42" t="s">
        <v>172</v>
      </c>
      <c r="F117" s="42">
        <v>6</v>
      </c>
      <c r="G117" s="43">
        <v>576000</v>
      </c>
      <c r="H117" s="44">
        <f t="shared" si="16"/>
        <v>0</v>
      </c>
      <c r="I117" s="44">
        <f t="shared" si="17"/>
        <v>0</v>
      </c>
      <c r="J117" s="49">
        <f t="shared" si="18"/>
        <v>576000</v>
      </c>
      <c r="K117" s="50" t="s">
        <v>191</v>
      </c>
      <c r="L117" s="51" t="s">
        <v>193</v>
      </c>
    </row>
    <row r="118" spans="1:12" s="48" customFormat="1" ht="31.5">
      <c r="A118" s="52">
        <v>113</v>
      </c>
      <c r="B118" s="42" t="s">
        <v>169</v>
      </c>
      <c r="C118" s="41" t="s">
        <v>188</v>
      </c>
      <c r="D118" s="40" t="s">
        <v>190</v>
      </c>
      <c r="E118" s="42" t="s">
        <v>172</v>
      </c>
      <c r="F118" s="42">
        <v>6</v>
      </c>
      <c r="G118" s="43">
        <v>576000</v>
      </c>
      <c r="H118" s="44">
        <f t="shared" si="16"/>
        <v>0</v>
      </c>
      <c r="I118" s="44">
        <f t="shared" si="17"/>
        <v>0</v>
      </c>
      <c r="J118" s="49">
        <f t="shared" si="18"/>
        <v>576000</v>
      </c>
      <c r="K118" s="50" t="s">
        <v>191</v>
      </c>
      <c r="L118" s="51" t="s">
        <v>193</v>
      </c>
    </row>
    <row r="119" spans="1:12" s="48" customFormat="1" ht="31.5">
      <c r="A119" s="52">
        <v>114</v>
      </c>
      <c r="B119" s="42" t="s">
        <v>169</v>
      </c>
      <c r="C119" s="41" t="s">
        <v>188</v>
      </c>
      <c r="D119" s="40" t="s">
        <v>190</v>
      </c>
      <c r="E119" s="42" t="s">
        <v>172</v>
      </c>
      <c r="F119" s="42">
        <v>4</v>
      </c>
      <c r="G119" s="43">
        <v>384000</v>
      </c>
      <c r="H119" s="44">
        <f t="shared" si="16"/>
        <v>0</v>
      </c>
      <c r="I119" s="44">
        <f t="shared" si="17"/>
        <v>0</v>
      </c>
      <c r="J119" s="49">
        <f t="shared" si="18"/>
        <v>384000</v>
      </c>
      <c r="K119" s="50" t="s">
        <v>164</v>
      </c>
      <c r="L119" s="51" t="s">
        <v>193</v>
      </c>
    </row>
    <row r="120" spans="1:12" s="48" customFormat="1" ht="31.5">
      <c r="A120" s="52">
        <v>115</v>
      </c>
      <c r="B120" s="42" t="s">
        <v>169</v>
      </c>
      <c r="C120" s="41" t="s">
        <v>194</v>
      </c>
      <c r="D120" s="40" t="s">
        <v>190</v>
      </c>
      <c r="E120" s="42" t="s">
        <v>172</v>
      </c>
      <c r="F120" s="42">
        <v>10</v>
      </c>
      <c r="G120" s="43">
        <v>1300000</v>
      </c>
      <c r="H120" s="44">
        <f t="shared" si="16"/>
        <v>0</v>
      </c>
      <c r="I120" s="44">
        <f t="shared" si="17"/>
        <v>0</v>
      </c>
      <c r="J120" s="49">
        <f t="shared" si="18"/>
        <v>1300000</v>
      </c>
      <c r="K120" s="50" t="s">
        <v>164</v>
      </c>
      <c r="L120" s="51" t="s">
        <v>193</v>
      </c>
    </row>
    <row r="121" spans="1:12" s="48" customFormat="1" ht="31.5">
      <c r="A121" s="52">
        <v>116</v>
      </c>
      <c r="B121" s="42" t="s">
        <v>169</v>
      </c>
      <c r="C121" s="41" t="s">
        <v>194</v>
      </c>
      <c r="D121" s="40" t="s">
        <v>190</v>
      </c>
      <c r="E121" s="42" t="s">
        <v>172</v>
      </c>
      <c r="F121" s="42">
        <v>6</v>
      </c>
      <c r="G121" s="43">
        <v>780000</v>
      </c>
      <c r="H121" s="44">
        <f t="shared" si="16"/>
        <v>0</v>
      </c>
      <c r="I121" s="44">
        <f t="shared" si="17"/>
        <v>0</v>
      </c>
      <c r="J121" s="49">
        <f t="shared" si="18"/>
        <v>780000</v>
      </c>
      <c r="K121" s="50" t="s">
        <v>164</v>
      </c>
      <c r="L121" s="51" t="s">
        <v>193</v>
      </c>
    </row>
    <row r="122" spans="1:12" s="48" customFormat="1" ht="31.5">
      <c r="A122" s="52">
        <v>117</v>
      </c>
      <c r="B122" s="42" t="s">
        <v>178</v>
      </c>
      <c r="C122" s="41" t="s">
        <v>195</v>
      </c>
      <c r="D122" s="40" t="s">
        <v>190</v>
      </c>
      <c r="E122" s="42" t="s">
        <v>196</v>
      </c>
      <c r="F122" s="42">
        <v>20</v>
      </c>
      <c r="G122" s="43">
        <v>540000</v>
      </c>
      <c r="H122" s="44">
        <f t="shared" si="16"/>
        <v>0</v>
      </c>
      <c r="I122" s="44">
        <f t="shared" si="17"/>
        <v>0</v>
      </c>
      <c r="J122" s="49">
        <f t="shared" si="18"/>
        <v>540000</v>
      </c>
      <c r="K122" s="50" t="s">
        <v>164</v>
      </c>
      <c r="L122" s="51" t="s">
        <v>192</v>
      </c>
    </row>
    <row r="123" spans="1:12" s="48" customFormat="1" ht="31.5">
      <c r="A123" s="52">
        <v>118</v>
      </c>
      <c r="B123" s="42" t="s">
        <v>126</v>
      </c>
      <c r="C123" s="41" t="s">
        <v>163</v>
      </c>
      <c r="D123" s="40" t="s">
        <v>189</v>
      </c>
      <c r="E123" s="42" t="s">
        <v>130</v>
      </c>
      <c r="F123" s="42">
        <v>1</v>
      </c>
      <c r="G123" s="43">
        <v>200000</v>
      </c>
      <c r="H123" s="44">
        <f t="shared" si="16"/>
        <v>0</v>
      </c>
      <c r="I123" s="44">
        <f t="shared" si="17"/>
        <v>0</v>
      </c>
      <c r="J123" s="49">
        <f t="shared" si="18"/>
        <v>200000</v>
      </c>
      <c r="K123" s="46" t="s">
        <v>173</v>
      </c>
      <c r="L123" s="51" t="s">
        <v>192</v>
      </c>
    </row>
    <row r="124" spans="1:12" s="48" customFormat="1" ht="31.5">
      <c r="A124" s="52">
        <v>119</v>
      </c>
      <c r="B124" s="42" t="s">
        <v>126</v>
      </c>
      <c r="C124" s="41" t="s">
        <v>162</v>
      </c>
      <c r="D124" s="40" t="s">
        <v>189</v>
      </c>
      <c r="E124" s="42" t="s">
        <v>130</v>
      </c>
      <c r="F124" s="42">
        <v>2</v>
      </c>
      <c r="G124" s="43">
        <v>280000</v>
      </c>
      <c r="H124" s="44">
        <f t="shared" si="16"/>
        <v>0</v>
      </c>
      <c r="I124" s="44">
        <f t="shared" si="17"/>
        <v>0</v>
      </c>
      <c r="J124" s="49">
        <f t="shared" si="18"/>
        <v>280000</v>
      </c>
      <c r="K124" s="46" t="s">
        <v>173</v>
      </c>
      <c r="L124" s="51" t="s">
        <v>192</v>
      </c>
    </row>
    <row r="125" spans="1:12" s="16" customFormat="1" ht="19.5">
      <c r="A125" s="53" t="s">
        <v>75</v>
      </c>
      <c r="B125" s="53"/>
      <c r="C125" s="18"/>
      <c r="D125" s="18"/>
      <c r="E125" s="8"/>
      <c r="F125" s="8"/>
      <c r="G125" s="34">
        <f>SUM(G6:G124)</f>
        <v>67093770</v>
      </c>
      <c r="H125" s="34">
        <f>SUM(H6:H104)</f>
        <v>0</v>
      </c>
      <c r="I125" s="34">
        <f>SUM(I6:I104)</f>
        <v>30614380</v>
      </c>
      <c r="J125" s="15">
        <f>SUM(J6:J124)</f>
        <v>36479390</v>
      </c>
      <c r="K125" s="17"/>
      <c r="L125" s="17"/>
    </row>
    <row r="126" ht="16.5"/>
    <row r="127" spans="1:10" ht="16.5">
      <c r="A127" s="7" t="s">
        <v>141</v>
      </c>
      <c r="D127" s="7" t="s">
        <v>142</v>
      </c>
      <c r="G127" s="7" t="s">
        <v>143</v>
      </c>
      <c r="J127" s="7" t="s">
        <v>144</v>
      </c>
    </row>
    <row r="128" ht="16.5"/>
  </sheetData>
  <sheetProtection/>
  <mergeCells count="15">
    <mergeCell ref="L4:L5"/>
    <mergeCell ref="A1:L1"/>
    <mergeCell ref="A2:L2"/>
    <mergeCell ref="A3:L3"/>
    <mergeCell ref="J4:J5"/>
    <mergeCell ref="H4:I4"/>
    <mergeCell ref="A4:A5"/>
    <mergeCell ref="B4:B5"/>
    <mergeCell ref="C4:C5"/>
    <mergeCell ref="D4:D5"/>
    <mergeCell ref="E4:E5"/>
    <mergeCell ref="F4:F5"/>
    <mergeCell ref="G4:G5"/>
    <mergeCell ref="A125:B125"/>
    <mergeCell ref="K4:K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</dc:creator>
  <cp:keywords/>
  <dc:description/>
  <cp:lastModifiedBy>U1</cp:lastModifiedBy>
  <cp:lastPrinted>2019-01-31T03:28:44Z</cp:lastPrinted>
  <dcterms:created xsi:type="dcterms:W3CDTF">2018-02-02T07:12:23Z</dcterms:created>
  <dcterms:modified xsi:type="dcterms:W3CDTF">2020-05-20T07:32:23Z</dcterms:modified>
  <cp:category/>
  <cp:version/>
  <cp:contentType/>
  <cp:contentStatus/>
</cp:coreProperties>
</file>